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80" yWindow="750" windowWidth="18750" windowHeight="9645" tabRatio="279" activeTab="1"/>
  </bookViews>
  <sheets>
    <sheet name="Revision History" sheetId="8" r:id="rId1"/>
    <sheet name="iMX8M-Mini uCOM Pin Muxing" sheetId="7" r:id="rId2"/>
  </sheets>
  <externalReferences>
    <externalReference r:id="rId3"/>
    <externalReference r:id="rId4"/>
    <externalReference r:id="rId5"/>
  </externalReferences>
  <definedNames>
    <definedName name="DDR___CMOS_Input_Mode">[1]param!$H$2:$H$6</definedName>
    <definedName name="DIEX">5600</definedName>
    <definedName name="DIEY">5800</definedName>
    <definedName name="Drive_Strength">[1]param!$B$2:$B$12</definedName>
    <definedName name="dse_test">[1]param!$J$2:$J$12</definedName>
    <definedName name="full_port_name">[1]module!$AD:$AD</definedName>
    <definedName name="Hyst._Enable">[1]param!$D$2:$D$12</definedName>
    <definedName name="low_high_output_voltage">[1]param!$K$2:$K$12</definedName>
    <definedName name="MODULE_FORCE">[2]module!$AG:$AG</definedName>
    <definedName name="MUX_DATA">[1]pin!$I:$Z</definedName>
    <definedName name="MUX_PORT">[1]pin!$J$3:$J$608,[1]pin!$L$3:$L$608,[1]pin!$N$3:$N$608,[1]pin!$P$3:$P$608,[1]pin!$R$3:$R$608,[1]pin!$T$3:$T$608,[1]pin!$V$3:$V$608,[1]pin!$Y$3:$Y$608</definedName>
    <definedName name="old_">[3]pin!$J:$AA</definedName>
    <definedName name="old_10">[3]param!$H$2:$H$6</definedName>
    <definedName name="old_11">[3]param!$B$2:$B$12</definedName>
    <definedName name="old_2">[3]iotypes!$A$2:$A$46</definedName>
    <definedName name="old_3">[3]param!$A$2:$A$12</definedName>
    <definedName name="old_4">[3]param!$I$2:$I$12</definedName>
    <definedName name="old_5">[3]param!$E$2:$E$12</definedName>
    <definedName name="old_6">[3]param!$D$2:$D$12</definedName>
    <definedName name="old_7">[3]param!$C$2:$C$12</definedName>
    <definedName name="old_8">[3]param!$G$2:$G$12</definedName>
    <definedName name="old_9">[3]param!$F$2:$F$12</definedName>
    <definedName name="Open_Drain_Enable">[1]param!$C$2:$C$12</definedName>
    <definedName name="PAD">#REF!</definedName>
    <definedName name="PAD_TYPE">[1]iotypes!$A$2:$A$79</definedName>
    <definedName name="PADX">[1]pin!$BW$3:$BW$538</definedName>
    <definedName name="PADY">[1]pin!$BX$3:$BX$538</definedName>
    <definedName name="Pull___Keep_Enable">[1]param!$G$2:$G$12</definedName>
    <definedName name="Pull___Keep_Select">[1]param!$F$2:$F$12</definedName>
    <definedName name="Pull_Up___Down_Config.">[1]param!$E$2:$E$12</definedName>
    <definedName name="report_format">[1]report!$A$3:$B$500,[1]report!$D$3:$D$500,[1]report!$G$3:$N$500</definedName>
    <definedName name="sel_ipu">#REF!,#REF!,#REF!,#REF!,#REF!,#REF!,#REF!,#REF!,#REF!,#REF!,#REF!,#REF!,#REF!,#REF!,#REF!</definedName>
    <definedName name="Slew_Rate">[1]param!$A$2:$A$12</definedName>
    <definedName name="soc_formula">[1]pin!$C$3:$C$538,[1]pin!$E$3:$E$538,[1]pin!$AF$3:$AF$538,[1]pin!$AG$3:$AG$538,[1]pin!$AH$3:$AH$538,[1]pin!$AI$3:$AI$538,[1]pin!$BT$3:$BT$538,[1]pin!$CI$3:$CI$538,[1]pin!#REF!</definedName>
    <definedName name="soc_padsetting">[1]pin!$AJ$3:$AJ$626,[1]pin!$AL$3:$AL$626,[1]pin!$AN$3:$AN$626,[1]pin!$AP$3:$AP$626,[1]pin!$AR$3:$AR$626,[1]pin!$AT$3:$AT$626,[1]pin!$AV$3:$AV$626,[1]pin!$AX$3:$AX$626,[1]pin!$AZ$3:$AZ$626,[1]pin!$BB$3:$BB$626,[1]pin!$BD$3:$BD$626,[1]pin!$BF$3:$BF$626,[1]pin!$BH$3:$BH$626</definedName>
    <definedName name="strength_mode">[1]param!$I$2:$I$12</definedName>
    <definedName name="test_ts">[1]param!$L$2:$L$12</definedName>
  </definedNames>
  <calcPr calcId="125725"/>
</workbook>
</file>

<file path=xl/calcChain.xml><?xml version="1.0" encoding="utf-8"?>
<calcChain xmlns="http://schemas.openxmlformats.org/spreadsheetml/2006/main">
  <c r="F230" i="7"/>
  <c r="F228"/>
  <c r="F226"/>
  <c r="F224"/>
  <c r="F222"/>
  <c r="F220"/>
  <c r="F218"/>
  <c r="F216"/>
  <c r="F214"/>
  <c r="F212"/>
  <c r="F210"/>
  <c r="F208"/>
  <c r="F128"/>
  <c r="F130"/>
  <c r="F132"/>
  <c r="F134"/>
  <c r="F136"/>
  <c r="F138"/>
  <c r="F142"/>
  <c r="F153"/>
  <c r="F155"/>
  <c r="F161"/>
  <c r="F163"/>
  <c r="F162"/>
  <c r="F164"/>
  <c r="F165"/>
  <c r="F167"/>
  <c r="F239"/>
  <c r="F235"/>
  <c r="F233"/>
  <c r="F241"/>
  <c r="F243"/>
  <c r="F245"/>
  <c r="F127"/>
  <c r="F120"/>
  <c r="F119"/>
  <c r="F118"/>
  <c r="F117"/>
  <c r="F116"/>
  <c r="F115"/>
  <c r="F114"/>
  <c r="F113"/>
  <c r="F112"/>
  <c r="F111"/>
  <c r="F110"/>
  <c r="F109"/>
  <c r="F108"/>
  <c r="F106"/>
  <c r="F105"/>
  <c r="F104"/>
  <c r="F103"/>
  <c r="F102"/>
  <c r="F101"/>
  <c r="F100"/>
  <c r="F99"/>
  <c r="F98"/>
  <c r="F95"/>
  <c r="F94"/>
  <c r="F93"/>
  <c r="F92"/>
  <c r="F91"/>
  <c r="F90"/>
  <c r="F89"/>
  <c r="F88"/>
  <c r="F84"/>
  <c r="F83"/>
  <c r="F82"/>
  <c r="F80"/>
  <c r="F78"/>
  <c r="F74"/>
  <c r="F72"/>
  <c r="F70"/>
  <c r="F68"/>
  <c r="F64"/>
  <c r="F62"/>
  <c r="F60"/>
  <c r="F58"/>
  <c r="F54"/>
  <c r="F52"/>
  <c r="F50"/>
  <c r="F48"/>
  <c r="F44"/>
  <c r="F42"/>
  <c r="F38"/>
  <c r="F40" l="1"/>
  <c r="F157"/>
  <c r="F159"/>
  <c r="F85"/>
  <c r="F244"/>
  <c r="F234"/>
  <c r="F236"/>
  <c r="F238"/>
  <c r="F232"/>
  <c r="F242"/>
  <c r="F240"/>
  <c r="F133"/>
  <c r="F135"/>
  <c r="F137"/>
  <c r="F139"/>
  <c r="F143"/>
  <c r="F145"/>
  <c r="F147"/>
  <c r="F149"/>
  <c r="F107"/>
  <c r="F148"/>
  <c r="F150"/>
  <c r="F146"/>
  <c r="F144"/>
  <c r="F278"/>
</calcChain>
</file>

<file path=xl/sharedStrings.xml><?xml version="1.0" encoding="utf-8"?>
<sst xmlns="http://schemas.openxmlformats.org/spreadsheetml/2006/main" count="2267" uniqueCount="1576">
  <si>
    <t>SD2_CMD</t>
  </si>
  <si>
    <t>SD2_CLK</t>
  </si>
  <si>
    <t>SD2_DATA0</t>
  </si>
  <si>
    <t>SD2_DATA1</t>
  </si>
  <si>
    <t>SD2_DATA2</t>
  </si>
  <si>
    <t>SD2_DATA3</t>
  </si>
  <si>
    <t>LCD_CLK</t>
  </si>
  <si>
    <t>LCD_ENABLE</t>
  </si>
  <si>
    <t>LCD_HSYNC</t>
  </si>
  <si>
    <t>LCD_VSYNC</t>
  </si>
  <si>
    <t>SAI1_MCLK</t>
  </si>
  <si>
    <t>I2C1_SCL</t>
  </si>
  <si>
    <t>I2C1_SDA</t>
  </si>
  <si>
    <t>I2C2_SCL</t>
  </si>
  <si>
    <t>I2C2_SDA</t>
  </si>
  <si>
    <t>I2C3_SCL</t>
  </si>
  <si>
    <t>I2C3_SDA</t>
  </si>
  <si>
    <t>I2C4_SCL</t>
  </si>
  <si>
    <t>I2C4_SDA</t>
  </si>
  <si>
    <t>ECSPI1_SCLK</t>
  </si>
  <si>
    <t>ECSPI1_MOSI</t>
  </si>
  <si>
    <t>ECSPI1_MISO</t>
  </si>
  <si>
    <t>ECSPI1_SS0</t>
  </si>
  <si>
    <t>ECSPI2_SCLK</t>
  </si>
  <si>
    <t>ECSPI2_MOSI</t>
  </si>
  <si>
    <t>ECSPI2_MISO</t>
  </si>
  <si>
    <t>ECSPI2_SS0</t>
  </si>
  <si>
    <t>SD2_WP</t>
  </si>
  <si>
    <t>= Reset state</t>
  </si>
  <si>
    <t>= EACOM assigned</t>
  </si>
  <si>
    <t>MXM3 pin number</t>
  </si>
  <si>
    <t>MXM3 pin name</t>
  </si>
  <si>
    <t>ALT0</t>
  </si>
  <si>
    <t>ALT1</t>
  </si>
  <si>
    <t>ALT2</t>
  </si>
  <si>
    <t>ALT3</t>
  </si>
  <si>
    <t>ALT4</t>
  </si>
  <si>
    <t>ALT5</t>
  </si>
  <si>
    <t>ALT6</t>
  </si>
  <si>
    <t>P137/282</t>
  </si>
  <si>
    <t>P134/276</t>
  </si>
  <si>
    <t>P136/280</t>
  </si>
  <si>
    <t>P135/278</t>
  </si>
  <si>
    <t>USB_O1_OC</t>
  </si>
  <si>
    <t>BL_PWR_EN</t>
  </si>
  <si>
    <t>USB_H1_OC</t>
  </si>
  <si>
    <t>USB_H1_PWR_EN</t>
  </si>
  <si>
    <t>S121/247</t>
  </si>
  <si>
    <t>CSI_D2</t>
  </si>
  <si>
    <t>S122/249</t>
  </si>
  <si>
    <t>CSI_D3</t>
  </si>
  <si>
    <t>S123/251</t>
  </si>
  <si>
    <t>CSI_D4</t>
  </si>
  <si>
    <t>S124/253</t>
  </si>
  <si>
    <t>CSI_D5</t>
  </si>
  <si>
    <t>MQS_LEFT</t>
  </si>
  <si>
    <t>S116/237</t>
  </si>
  <si>
    <t>CSI_MCLK</t>
  </si>
  <si>
    <t>CSI_VSYNC</t>
  </si>
  <si>
    <t>MQS_RIGHT</t>
  </si>
  <si>
    <t>DISP_PWR_EN</t>
  </si>
  <si>
    <t>CAN1_TX</t>
  </si>
  <si>
    <t>P129/266</t>
  </si>
  <si>
    <t>CAN2_TX</t>
  </si>
  <si>
    <t>TP_IRQ</t>
  </si>
  <si>
    <t>CAN1_RX</t>
  </si>
  <si>
    <t>P128/264</t>
  </si>
  <si>
    <t>CAN2_RX</t>
  </si>
  <si>
    <t>LCD_B0</t>
  </si>
  <si>
    <t>LCD_B1</t>
  </si>
  <si>
    <t>LCD_B2</t>
  </si>
  <si>
    <t>LCD_B3</t>
  </si>
  <si>
    <t>LCD_B4</t>
  </si>
  <si>
    <t>LCD_B5</t>
  </si>
  <si>
    <t>LCD_B6</t>
  </si>
  <si>
    <t>LCD_B7</t>
  </si>
  <si>
    <t>LCD_G0</t>
  </si>
  <si>
    <t>LCD_G1</t>
  </si>
  <si>
    <t>LCD_G2</t>
  </si>
  <si>
    <t>LCD_G3</t>
  </si>
  <si>
    <t>LCD_G4</t>
  </si>
  <si>
    <t>LCD_G5</t>
  </si>
  <si>
    <t>LCD_G6</t>
  </si>
  <si>
    <t>LCD_G7</t>
  </si>
  <si>
    <t>LCD_R0</t>
  </si>
  <si>
    <t>LCD_R1</t>
  </si>
  <si>
    <t>LCD_R2</t>
  </si>
  <si>
    <t>LCD_R3</t>
  </si>
  <si>
    <t>LCD_R4</t>
  </si>
  <si>
    <t>LCD_R5</t>
  </si>
  <si>
    <t>LCD_R6</t>
  </si>
  <si>
    <t>LCD_R7</t>
  </si>
  <si>
    <t>P124/256</t>
  </si>
  <si>
    <t>P125/258</t>
  </si>
  <si>
    <t>USB_O1_PWR_EN</t>
  </si>
  <si>
    <t>TP_RST</t>
  </si>
  <si>
    <t>P126/260</t>
  </si>
  <si>
    <t>P123/254</t>
  </si>
  <si>
    <t>P120/248</t>
  </si>
  <si>
    <t>P121/250</t>
  </si>
  <si>
    <t>P122/252</t>
  </si>
  <si>
    <t>P119/246</t>
  </si>
  <si>
    <t>P140/288</t>
  </si>
  <si>
    <t>P139/286</t>
  </si>
  <si>
    <t>P130/268</t>
  </si>
  <si>
    <t>P133/274</t>
  </si>
  <si>
    <t>P131/270</t>
  </si>
  <si>
    <t>P132/272</t>
  </si>
  <si>
    <t>SD_CLK</t>
  </si>
  <si>
    <t>SD_CMD</t>
  </si>
  <si>
    <t>SD_D0</t>
  </si>
  <si>
    <t>SD_D1</t>
  </si>
  <si>
    <t>SD_D2</t>
  </si>
  <si>
    <t>SD_D3</t>
  </si>
  <si>
    <t>MMC_CLK</t>
  </si>
  <si>
    <t>MMC_CMD</t>
  </si>
  <si>
    <t>MMC_D0</t>
  </si>
  <si>
    <t>MMC_D1</t>
  </si>
  <si>
    <t>MMC_D2</t>
  </si>
  <si>
    <t>MMC_D3</t>
  </si>
  <si>
    <t>BL_PWM</t>
  </si>
  <si>
    <t>P138/284</t>
  </si>
  <si>
    <t>PWM</t>
  </si>
  <si>
    <t>I2C-A_SCL</t>
  </si>
  <si>
    <t>I2C-A_SDA</t>
  </si>
  <si>
    <t>I2C-B_SCL</t>
  </si>
  <si>
    <t>I2C-B_SDA</t>
  </si>
  <si>
    <t>UART-A_TXD</t>
  </si>
  <si>
    <t>UART-A_RXD</t>
  </si>
  <si>
    <t>UART-A_RTS</t>
  </si>
  <si>
    <t>UART-A_CTS</t>
  </si>
  <si>
    <t>UART-B_RXD</t>
  </si>
  <si>
    <t>UART-B_TXD</t>
  </si>
  <si>
    <t>UART-B_CTS</t>
  </si>
  <si>
    <t>UART-B_RTS</t>
  </si>
  <si>
    <t>UART-C_RXD</t>
  </si>
  <si>
    <t>UART-C_TXD</t>
  </si>
  <si>
    <t>HDMI/I2C-C_SDA</t>
  </si>
  <si>
    <t>HDMI/I2C-C_SCL</t>
  </si>
  <si>
    <t>SPI-A_CLK</t>
  </si>
  <si>
    <t>SPI-A_SSEL</t>
  </si>
  <si>
    <t>SPI-B_MOSI</t>
  </si>
  <si>
    <t>SPI-B_MISO</t>
  </si>
  <si>
    <t>SPI-B_CLK</t>
  </si>
  <si>
    <t>SPI-B_SSEL</t>
  </si>
  <si>
    <t>SPI-A_MOSI</t>
  </si>
  <si>
    <t>SPI-A_MISO</t>
  </si>
  <si>
    <t>COM specific</t>
  </si>
  <si>
    <t>AUDIO_TXFS</t>
  </si>
  <si>
    <t>AUDIO_RXD</t>
  </si>
  <si>
    <t>AUDIO_TXC</t>
  </si>
  <si>
    <t>AUDIO_TXD</t>
  </si>
  <si>
    <t>AUDIO_MCLK</t>
  </si>
  <si>
    <t>CSI_PCLK</t>
  </si>
  <si>
    <t>S115/235</t>
  </si>
  <si>
    <t>S117/239</t>
  </si>
  <si>
    <t>S111/227</t>
  </si>
  <si>
    <t>S112/229</t>
  </si>
  <si>
    <t>S113/231</t>
  </si>
  <si>
    <t>P117/242</t>
  </si>
  <si>
    <t>P100/208</t>
  </si>
  <si>
    <t>P101/210</t>
  </si>
  <si>
    <t>P102/212</t>
  </si>
  <si>
    <t>P103/214</t>
  </si>
  <si>
    <t>P104/216</t>
  </si>
  <si>
    <t>P105/218</t>
  </si>
  <si>
    <t>P106/220</t>
  </si>
  <si>
    <t>P107/222</t>
  </si>
  <si>
    <t>P108/224</t>
  </si>
  <si>
    <t>P109/226</t>
  </si>
  <si>
    <t>P110/228</t>
  </si>
  <si>
    <t>P111/230</t>
  </si>
  <si>
    <t>P112/232</t>
  </si>
  <si>
    <t>P113/234</t>
  </si>
  <si>
    <t>P114/236</t>
  </si>
  <si>
    <t>P115/238</t>
  </si>
  <si>
    <t>P116/240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</si>
  <si>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boot control pin. If this pin is an input the on-chip OTP fuses must be programmed for eMMC booting.</t>
    </r>
  </si>
  <si>
    <t>P001/2</t>
  </si>
  <si>
    <t>P010/20</t>
  </si>
  <si>
    <t>P012/24</t>
  </si>
  <si>
    <t>P013/26</t>
  </si>
  <si>
    <t>P016/32</t>
  </si>
  <si>
    <t>P002/4</t>
  </si>
  <si>
    <t>P020/40</t>
  </si>
  <si>
    <t>P003/6</t>
  </si>
  <si>
    <t>P004/8</t>
  </si>
  <si>
    <t>P005/10</t>
  </si>
  <si>
    <t>P006/12</t>
  </si>
  <si>
    <t>P007/14</t>
  </si>
  <si>
    <t>P073/146</t>
  </si>
  <si>
    <t>P074/148</t>
  </si>
  <si>
    <t>P075/158</t>
  </si>
  <si>
    <t>P076/160</t>
  </si>
  <si>
    <t>P008/16</t>
  </si>
  <si>
    <t>P009/18</t>
  </si>
  <si>
    <t>P092/192</t>
  </si>
  <si>
    <t>P093/194</t>
  </si>
  <si>
    <t>P094/196</t>
  </si>
  <si>
    <t>P095/198</t>
  </si>
  <si>
    <t>P096/200</t>
  </si>
  <si>
    <t>P097/202</t>
  </si>
  <si>
    <t>P098/204</t>
  </si>
  <si>
    <t>P099/206</t>
  </si>
  <si>
    <t>S001/1</t>
  </si>
  <si>
    <t>S012/23</t>
  </si>
  <si>
    <t>S013/25</t>
  </si>
  <si>
    <t>S014/27</t>
  </si>
  <si>
    <t>S015/29</t>
  </si>
  <si>
    <t>S019/37</t>
  </si>
  <si>
    <t>S002/3</t>
  </si>
  <si>
    <t>S034/67</t>
  </si>
  <si>
    <t>S004/7</t>
  </si>
  <si>
    <t>S046/91</t>
  </si>
  <si>
    <t>S047/93</t>
  </si>
  <si>
    <t>S048/95</t>
  </si>
  <si>
    <t>S049/97</t>
  </si>
  <si>
    <t>S005/9</t>
  </si>
  <si>
    <t>S050/99</t>
  </si>
  <si>
    <t>S051/101</t>
  </si>
  <si>
    <t>S052/103</t>
  </si>
  <si>
    <t>S053/105</t>
  </si>
  <si>
    <t>S054/107</t>
  </si>
  <si>
    <t>S055/109</t>
  </si>
  <si>
    <t>S056/111</t>
  </si>
  <si>
    <t>S058/115</t>
  </si>
  <si>
    <t>S059/117</t>
  </si>
  <si>
    <t>S006/11</t>
  </si>
  <si>
    <t>S060/119</t>
  </si>
  <si>
    <t>S061/121</t>
  </si>
  <si>
    <t>S062/123</t>
  </si>
  <si>
    <t>S063/125</t>
  </si>
  <si>
    <t>S064/127</t>
  </si>
  <si>
    <t>S065/129</t>
  </si>
  <si>
    <t>S066/131</t>
  </si>
  <si>
    <t>S067/133</t>
  </si>
  <si>
    <t>S068/135</t>
  </si>
  <si>
    <t>S069/137</t>
  </si>
  <si>
    <t>S007/13</t>
  </si>
  <si>
    <t>S070/139</t>
  </si>
  <si>
    <t>S071/141</t>
  </si>
  <si>
    <t>S072/143</t>
  </si>
  <si>
    <t>S073/145</t>
  </si>
  <si>
    <t>S075/149</t>
  </si>
  <si>
    <t>S076/157</t>
  </si>
  <si>
    <t>S077/159</t>
  </si>
  <si>
    <t>S078/161</t>
  </si>
  <si>
    <t>S079/163</t>
  </si>
  <si>
    <t>S008/15</t>
  </si>
  <si>
    <t>S080/165</t>
  </si>
  <si>
    <t>S081/167</t>
  </si>
  <si>
    <t>S082/169</t>
  </si>
  <si>
    <t>S083/171</t>
  </si>
  <si>
    <t>S084/173</t>
  </si>
  <si>
    <t>S085/175</t>
  </si>
  <si>
    <t>S086/177</t>
  </si>
  <si>
    <t>S087/179</t>
  </si>
  <si>
    <t>SAI5_RXFS</t>
  </si>
  <si>
    <t>SAI5_RXC</t>
  </si>
  <si>
    <t>SAI5_RXD0</t>
  </si>
  <si>
    <t>SAI5_RXD1</t>
  </si>
  <si>
    <t>SAI5_RXD2</t>
  </si>
  <si>
    <t>SAI5_RXD3</t>
  </si>
  <si>
    <t>SAI5_MCLK</t>
  </si>
  <si>
    <t>SAI2_MCLK</t>
  </si>
  <si>
    <t>SAI3_RXFS</t>
  </si>
  <si>
    <t>SAI3_RXC</t>
  </si>
  <si>
    <t>SAI3_RXD</t>
  </si>
  <si>
    <t>SAI3_TXFS</t>
  </si>
  <si>
    <t>SAI3_TXC</t>
  </si>
  <si>
    <t>SAI3_TXD</t>
  </si>
  <si>
    <t>SAI3_MCLK</t>
  </si>
  <si>
    <t>Linux GPIO number</t>
  </si>
  <si>
    <t>GPIO-F</t>
  </si>
  <si>
    <t>GPIO-E</t>
  </si>
  <si>
    <t>GPIO-D</t>
  </si>
  <si>
    <t>GPIO-C</t>
  </si>
  <si>
    <t>Note</t>
  </si>
  <si>
    <t>SD2_NCD</t>
  </si>
  <si>
    <t>P021/42</t>
  </si>
  <si>
    <t>P018/36</t>
  </si>
  <si>
    <t>GPIO-B</t>
  </si>
  <si>
    <t>GPIO-A</t>
  </si>
  <si>
    <t>SPDIF_IN</t>
  </si>
  <si>
    <t>SPDIF_OUT</t>
  </si>
  <si>
    <t>S010/19</t>
  </si>
  <si>
    <t>S011/21</t>
  </si>
  <si>
    <t>GPIO-H</t>
  </si>
  <si>
    <t>CSI_D0</t>
  </si>
  <si>
    <t>CSI_D1</t>
  </si>
  <si>
    <t>S119/243</t>
  </si>
  <si>
    <t>S120/245</t>
  </si>
  <si>
    <t>CSI_D6</t>
  </si>
  <si>
    <t>CSI_D7</t>
  </si>
  <si>
    <t>S125/255</t>
  </si>
  <si>
    <t>S126/257</t>
  </si>
  <si>
    <t>GPIO-G</t>
  </si>
  <si>
    <t>S114/233</t>
  </si>
  <si>
    <t>CSI_HSYNC</t>
  </si>
  <si>
    <t>S110/225</t>
  </si>
  <si>
    <t>S109/223</t>
  </si>
  <si>
    <t>S108/221</t>
  </si>
  <si>
    <t>S107/219</t>
  </si>
  <si>
    <t>S106/217</t>
  </si>
  <si>
    <t>S105/215</t>
  </si>
  <si>
    <t>P023/46</t>
  </si>
  <si>
    <t>HDMI_CLKN</t>
  </si>
  <si>
    <t>P024/48</t>
  </si>
  <si>
    <t>HDMI_CLKP</t>
  </si>
  <si>
    <t>Not connected</t>
  </si>
  <si>
    <t>P026/52</t>
  </si>
  <si>
    <t>P027/54</t>
  </si>
  <si>
    <t>HDMI_TXN0</t>
  </si>
  <si>
    <t>HDMI_TXP0</t>
  </si>
  <si>
    <t>HDMI_HPD</t>
  </si>
  <si>
    <t>P028/56</t>
  </si>
  <si>
    <t>P029/58</t>
  </si>
  <si>
    <t>P030/60</t>
  </si>
  <si>
    <t>HDMI_TXN1</t>
  </si>
  <si>
    <t>HDMI_TXP1</t>
  </si>
  <si>
    <t>HDMI_TXN2</t>
  </si>
  <si>
    <t>HDMI_TXP2</t>
  </si>
  <si>
    <t>HDMI_CEC</t>
  </si>
  <si>
    <t>P034/68</t>
  </si>
  <si>
    <t>P032/64</t>
  </si>
  <si>
    <t>P033/66</t>
  </si>
  <si>
    <t>ETH1_MD1_P</t>
  </si>
  <si>
    <t>ETH1_MD1_N</t>
  </si>
  <si>
    <t>ETH1_MD0_P</t>
  </si>
  <si>
    <t>ETH1_MD0_N</t>
  </si>
  <si>
    <t>ETH1_LINK1000</t>
  </si>
  <si>
    <t>ETH1_ACT</t>
  </si>
  <si>
    <t>ETH1_LINK</t>
  </si>
  <si>
    <t>ETH1_MD3_N</t>
  </si>
  <si>
    <t>ETH1_MD3_P</t>
  </si>
  <si>
    <t>ETH1_MD2_N</t>
  </si>
  <si>
    <t>ETH1_MD2_P</t>
  </si>
  <si>
    <t>P036/72</t>
  </si>
  <si>
    <t>P037/74</t>
  </si>
  <si>
    <t>P039/78</t>
  </si>
  <si>
    <t>P040/80</t>
  </si>
  <si>
    <t>P041/82</t>
  </si>
  <si>
    <t>P042/84</t>
  </si>
  <si>
    <t>P043/86</t>
  </si>
  <si>
    <t>P044/88</t>
  </si>
  <si>
    <t>P045/90</t>
  </si>
  <si>
    <t>P047/94</t>
  </si>
  <si>
    <t>P048/96</t>
  </si>
  <si>
    <t>ETH2_MD1_P</t>
  </si>
  <si>
    <t>ETH2_MD1_N</t>
  </si>
  <si>
    <t>ETH2_MD0_P</t>
  </si>
  <si>
    <t>ETH2_MD0_N</t>
  </si>
  <si>
    <t>ETH2_LINK1000</t>
  </si>
  <si>
    <t>ETH2_ACT</t>
  </si>
  <si>
    <t>ETH2_LINK</t>
  </si>
  <si>
    <t>ETH2_MD3_N</t>
  </si>
  <si>
    <t>ETH2_MD3_P</t>
  </si>
  <si>
    <t>ETH2_MD2_N</t>
  </si>
  <si>
    <t>ETH2_MD2_P</t>
  </si>
  <si>
    <t>P050/100</t>
  </si>
  <si>
    <t>P051/102</t>
  </si>
  <si>
    <t>P053/106</t>
  </si>
  <si>
    <t>P054/108</t>
  </si>
  <si>
    <t>P055/110</t>
  </si>
  <si>
    <t>P056/112</t>
  </si>
  <si>
    <t>P057/114</t>
  </si>
  <si>
    <t>P058/116</t>
  </si>
  <si>
    <t>P059/118</t>
  </si>
  <si>
    <t>P061/122</t>
  </si>
  <si>
    <t>P062/124</t>
  </si>
  <si>
    <t>Fixed pin function, no alternative functions exists</t>
  </si>
  <si>
    <t>J9, Ethernet#1</t>
  </si>
  <si>
    <t>J13, HDMI</t>
  </si>
  <si>
    <t>J10, Ethernet#2</t>
  </si>
  <si>
    <t>MMC_D7</t>
  </si>
  <si>
    <t>MMC_D6</t>
  </si>
  <si>
    <t>P014/28</t>
  </si>
  <si>
    <t>P015/30</t>
  </si>
  <si>
    <t>MMC_D5</t>
  </si>
  <si>
    <t>P017/34</t>
  </si>
  <si>
    <t>MMC_D4</t>
  </si>
  <si>
    <t>P019/38</t>
  </si>
  <si>
    <t>P064/128</t>
  </si>
  <si>
    <t>USB_O1_DN</t>
  </si>
  <si>
    <t>P065/130</t>
  </si>
  <si>
    <t>USB_O1_DP</t>
  </si>
  <si>
    <t>P066/132</t>
  </si>
  <si>
    <t>USB_O1_ID</t>
  </si>
  <si>
    <t>P070/140</t>
  </si>
  <si>
    <t>USB_O1_SSRXN</t>
  </si>
  <si>
    <t>P071/142</t>
  </si>
  <si>
    <t>USB_O1_SSRXP</t>
  </si>
  <si>
    <t>P067/134</t>
  </si>
  <si>
    <t>USB_O1_SSTXN</t>
  </si>
  <si>
    <t>USB_O1_SSTXP</t>
  </si>
  <si>
    <t>P068/136</t>
  </si>
  <si>
    <t>P072/144</t>
  </si>
  <si>
    <t>USB_O1_VBUS</t>
  </si>
  <si>
    <t>J11, USB OTG</t>
  </si>
  <si>
    <t>USB_H1_DN</t>
  </si>
  <si>
    <t>USB_H1_DP</t>
  </si>
  <si>
    <t>P078/164</t>
  </si>
  <si>
    <t>P079/166</t>
  </si>
  <si>
    <t>P080/168</t>
  </si>
  <si>
    <t>USB_H1_SSTXN</t>
  </si>
  <si>
    <t>USB_H1_SSTXP</t>
  </si>
  <si>
    <t>USB_H1_SSRXN</t>
  </si>
  <si>
    <t>USB_H1_SSRXP</t>
  </si>
  <si>
    <t>USB_H1_VBUS</t>
  </si>
  <si>
    <t>P081/170</t>
  </si>
  <si>
    <t>P083/174</t>
  </si>
  <si>
    <t>P084/176</t>
  </si>
  <si>
    <t>P085/178</t>
  </si>
  <si>
    <t>USB2_VBUS</t>
  </si>
  <si>
    <t>P086/180</t>
  </si>
  <si>
    <t>USB_H2_PWR_EN</t>
  </si>
  <si>
    <t>USB2_ID</t>
  </si>
  <si>
    <t>P087/182</t>
  </si>
  <si>
    <t>ONOFF</t>
  </si>
  <si>
    <t>P089/186</t>
  </si>
  <si>
    <t>P090/188</t>
  </si>
  <si>
    <t>USB_H2_DN</t>
  </si>
  <si>
    <t>USB_H2_DP</t>
  </si>
  <si>
    <t>USB1_DN</t>
  </si>
  <si>
    <t>USB1_DP</t>
  </si>
  <si>
    <t>USB1_ID</t>
  </si>
  <si>
    <t>USB1_VBUS</t>
  </si>
  <si>
    <t>Part of USB Host I/F</t>
  </si>
  <si>
    <t>SW3</t>
  </si>
  <si>
    <t>connected to Eth-Phy</t>
  </si>
  <si>
    <t>USB2_DN</t>
  </si>
  <si>
    <t>USB2_DP</t>
  </si>
  <si>
    <t>S017/33</t>
  </si>
  <si>
    <t>LVDS1_D3_P</t>
  </si>
  <si>
    <t>LVDS1_D3_N</t>
  </si>
  <si>
    <t>S018/35</t>
  </si>
  <si>
    <t>GPIO-J</t>
  </si>
  <si>
    <t>LVDS1_D2_P</t>
  </si>
  <si>
    <t>LVDS1_D2_N</t>
  </si>
  <si>
    <t>LVDS1_D1_P</t>
  </si>
  <si>
    <t>LVDS1_D1_N</t>
  </si>
  <si>
    <t>LVDS1_D0_P</t>
  </si>
  <si>
    <t>LVDS1_D0_N</t>
  </si>
  <si>
    <t>LVDS1_CLK_P</t>
  </si>
  <si>
    <t>LVDS1_CLK_N</t>
  </si>
  <si>
    <t>S020/39</t>
  </si>
  <si>
    <t>S021/41</t>
  </si>
  <si>
    <t>S023/45</t>
  </si>
  <si>
    <t>S024/47</t>
  </si>
  <si>
    <t>S026/51</t>
  </si>
  <si>
    <t>S027/53</t>
  </si>
  <si>
    <t>S029/57</t>
  </si>
  <si>
    <t>S030/59</t>
  </si>
  <si>
    <t>LVDS0_D3_P</t>
  </si>
  <si>
    <t>LVDS0_D3_N</t>
  </si>
  <si>
    <t>S032/63</t>
  </si>
  <si>
    <t>S033/65</t>
  </si>
  <si>
    <t>LVDS0_D2_P</t>
  </si>
  <si>
    <t>LVDS0_D2_N</t>
  </si>
  <si>
    <t>LVDS0_D1_P</t>
  </si>
  <si>
    <t>LVDS0_D1_N</t>
  </si>
  <si>
    <t>LVDS0_D0_P</t>
  </si>
  <si>
    <t>LVDS0_D0_N</t>
  </si>
  <si>
    <t>LVDS0_CLK_P</t>
  </si>
  <si>
    <t>LVDS0_CLK_N</t>
  </si>
  <si>
    <t>S045/89</t>
  </si>
  <si>
    <t>S044/87</t>
  </si>
  <si>
    <t>Note: Signal as 2.2Kohm pullup resistor to 3.3V</t>
  </si>
  <si>
    <t>Fixed pin function, no alternative functions exists. Signal requires external pull-up resistor.</t>
  </si>
  <si>
    <t>= Do not change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</si>
  <si>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Can be 3.3V or 1.8V logic (depending on GPIO1_IO4 = USDHC2_VSELECT)</t>
    </r>
  </si>
  <si>
    <t>S035/69</t>
  </si>
  <si>
    <t>S036/71</t>
  </si>
  <si>
    <t>S038/75</t>
  </si>
  <si>
    <t>S039/77</t>
  </si>
  <si>
    <t>S041/81</t>
  </si>
  <si>
    <t>S042/83</t>
  </si>
  <si>
    <t>S089/183</t>
  </si>
  <si>
    <t>AIN_VREF</t>
  </si>
  <si>
    <t>AIN7</t>
  </si>
  <si>
    <t>S090/185</t>
  </si>
  <si>
    <t>S091/187</t>
  </si>
  <si>
    <t>AIN6</t>
  </si>
  <si>
    <t>S092/189</t>
  </si>
  <si>
    <t>AIN5</t>
  </si>
  <si>
    <t>AIN4</t>
  </si>
  <si>
    <t>AIN3</t>
  </si>
  <si>
    <t>AIN2</t>
  </si>
  <si>
    <t>AIN1</t>
  </si>
  <si>
    <t>AIN0</t>
  </si>
  <si>
    <t>S102/209</t>
  </si>
  <si>
    <t>S103/211</t>
  </si>
  <si>
    <t>S099/203</t>
  </si>
  <si>
    <t>S100/205</t>
  </si>
  <si>
    <t>S093/191</t>
  </si>
  <si>
    <t>S094/193</t>
  </si>
  <si>
    <t>S095/195</t>
  </si>
  <si>
    <t>S096/197</t>
  </si>
  <si>
    <t>S097/199</t>
  </si>
  <si>
    <t>POR_B</t>
  </si>
  <si>
    <t>S128/261</t>
  </si>
  <si>
    <t>CSI_D3_M</t>
  </si>
  <si>
    <t>S129/263</t>
  </si>
  <si>
    <t>CSI_D3_P</t>
  </si>
  <si>
    <t>S131/267</t>
  </si>
  <si>
    <t>S132/269</t>
  </si>
  <si>
    <t>CSI_D2_M</t>
  </si>
  <si>
    <t>CSI_D2_P</t>
  </si>
  <si>
    <t>CSI_D1_M</t>
  </si>
  <si>
    <t>CSI_D1_P</t>
  </si>
  <si>
    <t>CSI_D0_M</t>
  </si>
  <si>
    <t>CSI_D0_P</t>
  </si>
  <si>
    <t>CSI_CLK_M</t>
  </si>
  <si>
    <t>CSI_CLK_P</t>
  </si>
  <si>
    <t>S134/273</t>
  </si>
  <si>
    <t>S135/275</t>
  </si>
  <si>
    <t>S137/279</t>
  </si>
  <si>
    <t>S138/281</t>
  </si>
  <si>
    <t>S140/285</t>
  </si>
  <si>
    <t>S141/287</t>
  </si>
  <si>
    <t>S143/291</t>
  </si>
  <si>
    <t>S144/293</t>
  </si>
  <si>
    <t>S146/297</t>
  </si>
  <si>
    <t>S147/299</t>
  </si>
  <si>
    <t>SATA_TX_P</t>
  </si>
  <si>
    <t>SATA_TX_N</t>
  </si>
  <si>
    <t>SATA_RX_N</t>
  </si>
  <si>
    <t>SATA_RX_P</t>
  </si>
  <si>
    <t>S150/305</t>
  </si>
  <si>
    <t>S151/307</t>
  </si>
  <si>
    <t>S153/311</t>
  </si>
  <si>
    <t>S154/313</t>
  </si>
  <si>
    <t>S156/317</t>
  </si>
  <si>
    <t>S157/319</t>
  </si>
  <si>
    <t>PCIE_CLK_P</t>
  </si>
  <si>
    <t>PCIE_CLK_N</t>
  </si>
  <si>
    <t>PCIE_TX_P</t>
  </si>
  <si>
    <t>PCIE_TX_N</t>
  </si>
  <si>
    <t>PCIE_RX_P</t>
  </si>
  <si>
    <t>PCIE_RX_N</t>
  </si>
  <si>
    <t>COM specific, GPIO_AL</t>
  </si>
  <si>
    <t>COM specific, GPIO_AK</t>
  </si>
  <si>
    <t>COM specific, GPIO_AJ</t>
  </si>
  <si>
    <t>COM specific, GPIO_AH</t>
  </si>
  <si>
    <t>COM specific, GPIO_AG</t>
  </si>
  <si>
    <t>COM specific, GPIO_AF</t>
  </si>
  <si>
    <t>COM specific, GPIO_AE</t>
  </si>
  <si>
    <t>COM specific, GPIO_AD</t>
  </si>
  <si>
    <t>COM specific, GPIO_AC</t>
  </si>
  <si>
    <t>COM specific, GPIO_AB</t>
  </si>
  <si>
    <t>COM specific, GPIO_AA</t>
  </si>
  <si>
    <t>COM specific, GPIO_Z</t>
  </si>
  <si>
    <t>COM specific, GPIO_Y</t>
  </si>
  <si>
    <t>COM specific, GPIO_X</t>
  </si>
  <si>
    <t>COM specific, GPIO_W</t>
  </si>
  <si>
    <t>COM specific, GPIO_V</t>
  </si>
  <si>
    <t>COM specific, GPIO_U</t>
  </si>
  <si>
    <t>COM specific, GPIO_T</t>
  </si>
  <si>
    <t>COM specific, GPIO_S</t>
  </si>
  <si>
    <t>COM specific, GPIO_R</t>
  </si>
  <si>
    <t>COM specific, GPIO_Q</t>
  </si>
  <si>
    <t>COM specific, GPIO_P</t>
  </si>
  <si>
    <t>COM specific, GPIO_N</t>
  </si>
  <si>
    <t>COM specific, GPIO_M</t>
  </si>
  <si>
    <t>COM specific, GPIO_L</t>
  </si>
  <si>
    <t>COM specific, GPIO_K</t>
  </si>
  <si>
    <t>COM specific, GPIO_AV</t>
  </si>
  <si>
    <t>COM specific, GPIO_AU</t>
  </si>
  <si>
    <t>COM specific, GPIO_AT</t>
  </si>
  <si>
    <t>COM specific, GPIO_AS</t>
  </si>
  <si>
    <t>COM specific, GPIO_AR</t>
  </si>
  <si>
    <t>COM specific, GPIO_AQ</t>
  </si>
  <si>
    <t>COM specific, GPIO_AP</t>
  </si>
  <si>
    <t>COM specific, GPIO_AN</t>
  </si>
  <si>
    <t>COM specific, GPIO_AM</t>
  </si>
  <si>
    <t>J44, pin 10</t>
  </si>
  <si>
    <t>J44, pin 11</t>
  </si>
  <si>
    <t>J44, pin 12</t>
  </si>
  <si>
    <t>J44, pin 13</t>
  </si>
  <si>
    <t>J44, pin 15</t>
  </si>
  <si>
    <t>J44, pin 16</t>
  </si>
  <si>
    <t>J44, pin 24</t>
  </si>
  <si>
    <t>J44, pin 26</t>
  </si>
  <si>
    <t>J44, pin 18</t>
  </si>
  <si>
    <t>J44, pin 19</t>
  </si>
  <si>
    <t>J44, pin 20</t>
  </si>
  <si>
    <t>J44, pin 21</t>
  </si>
  <si>
    <t>J44, pin 22</t>
  </si>
  <si>
    <t>J44, pin 23</t>
  </si>
  <si>
    <t>J44, pin 27</t>
  </si>
  <si>
    <t>J44, pin 28</t>
  </si>
  <si>
    <t>J44, pin 29</t>
  </si>
  <si>
    <t>J44, pin 30</t>
  </si>
  <si>
    <t>J44, pin 31</t>
  </si>
  <si>
    <t>J44, pin 34</t>
  </si>
  <si>
    <t>J44, pin 32</t>
  </si>
  <si>
    <t>J44, pin 35</t>
  </si>
  <si>
    <t>J44, pin 37</t>
  </si>
  <si>
    <t>J44, pin 36</t>
  </si>
  <si>
    <t>J44, pin 39</t>
  </si>
  <si>
    <t>J44, pin 38</t>
  </si>
  <si>
    <t>J44, pin 42</t>
  </si>
  <si>
    <t>J44, pin 40</t>
  </si>
  <si>
    <t>J44, pin 44</t>
  </si>
  <si>
    <t>J44, pin 43</t>
  </si>
  <si>
    <t>J44, pin 47</t>
  </si>
  <si>
    <t>J44, pin 45</t>
  </si>
  <si>
    <t>J45, pin 5</t>
  </si>
  <si>
    <t>J45, pin 6</t>
  </si>
  <si>
    <t>J45, pin 7</t>
  </si>
  <si>
    <t>J45, pin 8</t>
  </si>
  <si>
    <t>J45, pin 9</t>
  </si>
  <si>
    <t>J45, pin 10</t>
  </si>
  <si>
    <t>J45, pin 11</t>
  </si>
  <si>
    <t>J45, pin 12</t>
  </si>
  <si>
    <t>J45, pin 13</t>
  </si>
  <si>
    <t>J45, pin 20</t>
  </si>
  <si>
    <t>J45, pin 21</t>
  </si>
  <si>
    <t>J45, pin 15</t>
  </si>
  <si>
    <t>J45, pin 19</t>
  </si>
  <si>
    <t>J45, pin 17</t>
  </si>
  <si>
    <t>J45, pin 16</t>
  </si>
  <si>
    <t>J45, pin 24</t>
  </si>
  <si>
    <t>J45, pin 23</t>
  </si>
  <si>
    <t>J45, pin 25</t>
  </si>
  <si>
    <t>J45, pin 27</t>
  </si>
  <si>
    <t>J45, pin 28</t>
  </si>
  <si>
    <t>J45, pin 29</t>
  </si>
  <si>
    <t>J45, pin 31</t>
  </si>
  <si>
    <t>J45, pin 30</t>
  </si>
  <si>
    <t>J45, pin 32</t>
  </si>
  <si>
    <t>J45, pin 35</t>
  </si>
  <si>
    <t>J45, pin 33</t>
  </si>
  <si>
    <t>J45, pin 36</t>
  </si>
  <si>
    <t>J45, pin 37</t>
  </si>
  <si>
    <t>J45, pin 38</t>
  </si>
  <si>
    <t>J45, pin 39</t>
  </si>
  <si>
    <t>J45, pin 40</t>
  </si>
  <si>
    <t>J45, pin 41</t>
  </si>
  <si>
    <t>J45, pin 43</t>
  </si>
  <si>
    <t>J45, pin 44</t>
  </si>
  <si>
    <t>J45, pin 45</t>
  </si>
  <si>
    <t>J45, pin 46</t>
  </si>
  <si>
    <t>J45, pin 47</t>
  </si>
  <si>
    <t>J45, pin 48</t>
  </si>
  <si>
    <t>J45, pin 49</t>
  </si>
  <si>
    <t>TP3, bottom side under MXM3</t>
  </si>
  <si>
    <t>TP2, bottom side under MXM3</t>
  </si>
  <si>
    <t>TP1, bottom side under MXM3</t>
  </si>
  <si>
    <t>J36, pin 5</t>
  </si>
  <si>
    <t>Used for uSD I/F (J22)</t>
  </si>
  <si>
    <t>Used for PCIe I/F (J30)</t>
  </si>
  <si>
    <t>J44, pin 14 and J36, pin 7</t>
  </si>
  <si>
    <t>TP41 and J35, pin 35 and J66, pin 35</t>
  </si>
  <si>
    <t>J36, pin 1</t>
  </si>
  <si>
    <t>J36, pin 3</t>
  </si>
  <si>
    <t>JP16 on rev E1 boards</t>
  </si>
  <si>
    <t>JP17 on rev E1 boards</t>
  </si>
  <si>
    <t>Signal can be observed on JP14</t>
  </si>
  <si>
    <t>Signal can be observed on JP11</t>
  </si>
  <si>
    <t>Signal can be observed on JP12</t>
  </si>
  <si>
    <t>Signal can be observed on JP13</t>
  </si>
  <si>
    <t>Signal can be observed on JP10</t>
  </si>
  <si>
    <t>J66 pin 21</t>
  </si>
  <si>
    <t>J66, pin 20</t>
  </si>
  <si>
    <t>J66, pin 15</t>
  </si>
  <si>
    <t>J66, pin 14</t>
  </si>
  <si>
    <t>J66, pin 12</t>
  </si>
  <si>
    <t>J66, pin 11</t>
  </si>
  <si>
    <t>J66, pin 9</t>
  </si>
  <si>
    <t>J66, pin 8</t>
  </si>
  <si>
    <t>J66, pin 18</t>
  </si>
  <si>
    <t>J66, pin 17</t>
  </si>
  <si>
    <t>J35, pin 21</t>
  </si>
  <si>
    <t>J35, pin 20</t>
  </si>
  <si>
    <t>J35, pin 15</t>
  </si>
  <si>
    <t>J35, pin 14</t>
  </si>
  <si>
    <t>J35, pin 12</t>
  </si>
  <si>
    <t>J35, pin 11</t>
  </si>
  <si>
    <t>J35, pin 9</t>
  </si>
  <si>
    <t>J35, pin 8</t>
  </si>
  <si>
    <t>J35, pin 18</t>
  </si>
  <si>
    <t>J35, pin 17</t>
  </si>
  <si>
    <t>Signal availability on COM Carrier Board V2</t>
  </si>
  <si>
    <t>J39, pin 47</t>
  </si>
  <si>
    <t>TP53 and J37, pin 5</t>
  </si>
  <si>
    <t>J35, pin 29</t>
  </si>
  <si>
    <t>J35, pin 36</t>
  </si>
  <si>
    <t>J39, pin 3</t>
  </si>
  <si>
    <t>Via ouput buffer: J39, pin 42</t>
  </si>
  <si>
    <t>Via ouput buffer: J39, pin 41</t>
  </si>
  <si>
    <t>Via ouput buffer: J39, pin 40</t>
  </si>
  <si>
    <t>Via ouput buffer: J39, pin 38</t>
  </si>
  <si>
    <t>Via ouput buffer: J39, pin 37</t>
  </si>
  <si>
    <t>Via ouput buffer: J39, pin 36</t>
  </si>
  <si>
    <t>Via ouput buffer: J39, pin 34</t>
  </si>
  <si>
    <t>Via ouput buffer: J39, pin 33</t>
  </si>
  <si>
    <t>Via ouput buffer: J39, pin 32</t>
  </si>
  <si>
    <t>Via ouput buffer: J39, pin 30</t>
  </si>
  <si>
    <t>Via ouput buffer: J39, pin 29</t>
  </si>
  <si>
    <t>Via ouput buffer: J39, pin 28</t>
  </si>
  <si>
    <t>Via ouput buffer: J39, pin 26</t>
  </si>
  <si>
    <t>Via ouput buffer: J39, pin 25</t>
  </si>
  <si>
    <t>Via ouput buffer: J39, pin 24</t>
  </si>
  <si>
    <t>Via ouput buffer: J39, pin 22</t>
  </si>
  <si>
    <t>Via ouput buffer: J39, pin 21</t>
  </si>
  <si>
    <t>Via ouput buffer: J39, pin 20</t>
  </si>
  <si>
    <t>Via ouput buffer: J39, pin 18</t>
  </si>
  <si>
    <t>Via ouput buffer: J39, pin 17</t>
  </si>
  <si>
    <t>Via ouput buffer: J39, pin 16</t>
  </si>
  <si>
    <t>Via ouput buffer: J39, pin 14</t>
  </si>
  <si>
    <t>Via ouput buffer: J39, pin 13</t>
  </si>
  <si>
    <t>Via ouput buffer: J39, pin 12</t>
  </si>
  <si>
    <t>Via ouput buffer: J39, pin 6</t>
  </si>
  <si>
    <t>Via ouput buffer: J39, pin 10</t>
  </si>
  <si>
    <t>Via ouput buffer: J39, pin 9</t>
  </si>
  <si>
    <t>Via ouput buffer: J39, pin 8</t>
  </si>
  <si>
    <t>J30 (M.2 Key-E), pin 43</t>
  </si>
  <si>
    <t>J30 (M.2 Key-E), pin 41</t>
  </si>
  <si>
    <t>J30 (M.2 Key-E), pin 37</t>
  </si>
  <si>
    <t>J30 (M.2 Key-E), pin 35</t>
  </si>
  <si>
    <t>J30 (M.2 Key-E), pin 49</t>
  </si>
  <si>
    <t>J30 (M.2 Key-E), pin 47</t>
  </si>
  <si>
    <t>J30 (M.2 Key-E), pin 15</t>
  </si>
  <si>
    <t>J30 (M.2 Key-E), pin 13</t>
  </si>
  <si>
    <t>J30 (M.2 Key-E), pin 9</t>
  </si>
  <si>
    <t>J30 (M.2 Key-E), pin 11</t>
  </si>
  <si>
    <t>J30 (M.2 Key-E), pin 19</t>
  </si>
  <si>
    <t>J30 (M.2 Key-E), pin 17</t>
  </si>
  <si>
    <t>J21, pin 10</t>
  </si>
  <si>
    <t>J21, pin 9</t>
  </si>
  <si>
    <t>J21, pin 8</t>
  </si>
  <si>
    <t>J21, pin 7</t>
  </si>
  <si>
    <t>J21, pin 6</t>
  </si>
  <si>
    <t>J21, pin 5</t>
  </si>
  <si>
    <t>J21, pin 4</t>
  </si>
  <si>
    <t>J21, pin 3</t>
  </si>
  <si>
    <t>J21, pin 2</t>
  </si>
  <si>
    <t>J21, pin 1</t>
  </si>
  <si>
    <t>J15 (M.2 Key-B), pin 49</t>
  </si>
  <si>
    <t>J15 (M.2 Key-B), pin 47</t>
  </si>
  <si>
    <t>J15 (M.2 Key-B), pin 43</t>
  </si>
  <si>
    <t>J15 (M.2 Key-B), pin 41</t>
  </si>
  <si>
    <t>TP51, bottom side under J32</t>
  </si>
  <si>
    <t>TP50, bottom side under J32</t>
  </si>
  <si>
    <t>TP49, bottom side under J32</t>
  </si>
  <si>
    <t>TP48, bottom side under J32</t>
  </si>
  <si>
    <t>J32, pin 3 and TP34 on bottom side under J32</t>
  </si>
  <si>
    <t>J32, pin 2 and TP33 on bottom side under J32</t>
  </si>
  <si>
    <t>J32, pin 5 and TP35 on bottom side under J32</t>
  </si>
  <si>
    <t>J32, pin 6 and TP36 on bottom side under J32</t>
  </si>
  <si>
    <t>J32, pin 8 and TP38 on bottom side under J32</t>
  </si>
  <si>
    <t>J32, pin 9 and TP39 on bottom side under J32</t>
  </si>
  <si>
    <t>J32, pin 12</t>
  </si>
  <si>
    <t>J32, pin 11</t>
  </si>
  <si>
    <t>J31, pin 6 and J34, pin 14</t>
  </si>
  <si>
    <t>J31, pin 5 and J34, pin 13</t>
  </si>
  <si>
    <t>J31, pin 8 and J34, pin 12</t>
  </si>
  <si>
    <t>J31, pin 7 and J34, pin 11</t>
  </si>
  <si>
    <t>J31, pin 16 and J34, pin 9</t>
  </si>
  <si>
    <t>J31, pin 15 and J34, pin 8</t>
  </si>
  <si>
    <t>J31, pin 14 and J34, pin 7</t>
  </si>
  <si>
    <t>J31, pin 13 and J34, pin 6</t>
  </si>
  <si>
    <t>J31, pin 12 and J34, pin 5</t>
  </si>
  <si>
    <t>J31, pin 11 and J34, pin 4</t>
  </si>
  <si>
    <t>J31, pin 10 and J34, pin 3</t>
  </si>
  <si>
    <t>J31, pin 9 and J34, pin 2</t>
  </si>
  <si>
    <t>J33, pin 6</t>
  </si>
  <si>
    <t>J33, pin 5</t>
  </si>
  <si>
    <t>J33, pin 9</t>
  </si>
  <si>
    <t>J33, pin 8</t>
  </si>
  <si>
    <t>J44, pin 6 and J33, pin 3</t>
  </si>
  <si>
    <t>J44, pin 8 and J33, pin 2</t>
  </si>
  <si>
    <t>iMX8M-Mini uCOM Board pinning</t>
  </si>
  <si>
    <t>uCOM pin name</t>
  </si>
  <si>
    <t>uCOM connector and pin number</t>
  </si>
  <si>
    <t>i.MX 8M-Mini Ball Name</t>
  </si>
  <si>
    <t>On-board DSI-to-HDMI bridge</t>
  </si>
  <si>
    <t>No connection</t>
  </si>
  <si>
    <t>USB_H2_OC</t>
  </si>
  <si>
    <t>SPDIF_RX</t>
  </si>
  <si>
    <t>SPDIF_TX</t>
  </si>
  <si>
    <t>GPIO5</t>
  </si>
  <si>
    <t>SAI1_RXD7</t>
  </si>
  <si>
    <t>SAI1_RXD6</t>
  </si>
  <si>
    <t>SAI1_RXD5</t>
  </si>
  <si>
    <t>SAI1_RXD4</t>
  </si>
  <si>
    <t>SAI1_RXD3</t>
  </si>
  <si>
    <t>SAI1_RXD2</t>
  </si>
  <si>
    <t>SAI1_RXD1</t>
  </si>
  <si>
    <t>SAI1_RXD0</t>
  </si>
  <si>
    <t>SAI1_RXC</t>
  </si>
  <si>
    <t>SAI1_RXFS</t>
  </si>
  <si>
    <t>SAI1_TXD7</t>
  </si>
  <si>
    <t>SAI1_TXD6</t>
  </si>
  <si>
    <t>SAI1_TXD5</t>
  </si>
  <si>
    <t>SAI1_TXD4</t>
  </si>
  <si>
    <t>SAI1_TXD3</t>
  </si>
  <si>
    <t>SAI1_TXD2</t>
  </si>
  <si>
    <t>SAI1_TXD1</t>
  </si>
  <si>
    <t>SAI1_TXD0</t>
  </si>
  <si>
    <t>GPIO9</t>
  </si>
  <si>
    <t>SAI1_TXFS</t>
  </si>
  <si>
    <t>SAI1_TXC</t>
  </si>
  <si>
    <t>DSI_DN1</t>
  </si>
  <si>
    <t>DSI_DP1</t>
  </si>
  <si>
    <t>DSI_DN0</t>
  </si>
  <si>
    <t>DSI_DP0</t>
  </si>
  <si>
    <t>DSI_CKN</t>
  </si>
  <si>
    <t>DSI_CKP</t>
  </si>
  <si>
    <t>GPIO7</t>
  </si>
  <si>
    <t>GPIO6</t>
  </si>
  <si>
    <t>CSI_DN3</t>
  </si>
  <si>
    <t>CSI_DP3</t>
  </si>
  <si>
    <t>CSI_DN2</t>
  </si>
  <si>
    <t>CSI_DP2</t>
  </si>
  <si>
    <t>CSI_DN1</t>
  </si>
  <si>
    <t>CSI_DP1</t>
  </si>
  <si>
    <t>CSI_DN0</t>
  </si>
  <si>
    <t>CSI_DP0</t>
  </si>
  <si>
    <t>CSI_CKN</t>
  </si>
  <si>
    <t>CSI_CKP</t>
  </si>
  <si>
    <t>PCIE_CLKP</t>
  </si>
  <si>
    <t>PCIE_CLKN</t>
  </si>
  <si>
    <t>PCIE_TXP</t>
  </si>
  <si>
    <t>PCIE_TXN</t>
  </si>
  <si>
    <t>PCIE_RXN</t>
  </si>
  <si>
    <t>PCIE_RXP</t>
  </si>
  <si>
    <t>GPIO4</t>
  </si>
  <si>
    <t>SPDIF_EXT_CLK</t>
  </si>
  <si>
    <t>UART1_RXD</t>
  </si>
  <si>
    <t>UART1_TXD</t>
  </si>
  <si>
    <t>UART2_RXD</t>
  </si>
  <si>
    <t>UART3_RXD</t>
  </si>
  <si>
    <t>UART3_TXD</t>
  </si>
  <si>
    <t>UART4_RXD</t>
  </si>
  <si>
    <t>UART4_TXD</t>
  </si>
  <si>
    <t>SD2_NRST</t>
  </si>
  <si>
    <t>GPIO13</t>
  </si>
  <si>
    <t>GPIO12</t>
  </si>
  <si>
    <t>GND</t>
  </si>
  <si>
    <t>NVCC_SD2</t>
  </si>
  <si>
    <t>GPIO14</t>
  </si>
  <si>
    <t>GPIO15</t>
  </si>
  <si>
    <t>ETH_LED_10_100</t>
  </si>
  <si>
    <t>ETH_LED_1000</t>
  </si>
  <si>
    <t>ETH_LED_ACT</t>
  </si>
  <si>
    <t>ETH_TRXP1</t>
  </si>
  <si>
    <t>ETH_TRXN1</t>
  </si>
  <si>
    <t>ETH_TRXP0</t>
  </si>
  <si>
    <t>ETH_TRXN0</t>
  </si>
  <si>
    <t>ETH_TRXN3</t>
  </si>
  <si>
    <t>ETH_TRXP3</t>
  </si>
  <si>
    <t>ETH_TRXN2</t>
  </si>
  <si>
    <t>ETH_TRXP2</t>
  </si>
  <si>
    <t>NVCC_1V8</t>
  </si>
  <si>
    <t>DSI_DN3</t>
  </si>
  <si>
    <t>DSI_DP3</t>
  </si>
  <si>
    <t>DSI_DN2</t>
  </si>
  <si>
    <t>DSI_DP2</t>
  </si>
  <si>
    <t>GPIO0</t>
  </si>
  <si>
    <t>GPIO1</t>
  </si>
  <si>
    <t>GPIO8</t>
  </si>
  <si>
    <t>I2C-C_SCL</t>
  </si>
  <si>
    <t>I2C-C_SDA</t>
  </si>
  <si>
    <t>I2C-D_SCL</t>
  </si>
  <si>
    <t>I2C-D_SDA</t>
  </si>
  <si>
    <t>NVCC_JTAG</t>
  </si>
  <si>
    <t>PWRON_B</t>
  </si>
  <si>
    <t>BOOT_MODE0</t>
  </si>
  <si>
    <t>BOOT_MODE1</t>
  </si>
  <si>
    <t>TEST_MODE</t>
  </si>
  <si>
    <t>PERI_PWR_EN</t>
  </si>
  <si>
    <t>JTAG_TCK</t>
  </si>
  <si>
    <t>JTAG_TMS</t>
  </si>
  <si>
    <t>JTAG_TDI</t>
  </si>
  <si>
    <t>JTAG_TDO</t>
  </si>
  <si>
    <t>JTAG_TRST</t>
  </si>
  <si>
    <t>JTAG_MOD</t>
  </si>
  <si>
    <t>BOOT_CTRL</t>
  </si>
  <si>
    <t>ISP_ENABLE</t>
  </si>
  <si>
    <t>NVCC_SD1 (opt)</t>
  </si>
  <si>
    <t>SD1_CLK</t>
  </si>
  <si>
    <t>SD1_CMD</t>
  </si>
  <si>
    <t>SD1_DATA0</t>
  </si>
  <si>
    <t>SD1_DATA1</t>
  </si>
  <si>
    <t>SD1_DATA2</t>
  </si>
  <si>
    <t>SD1_DATA3</t>
  </si>
  <si>
    <t>SD1_DATA4</t>
  </si>
  <si>
    <t>SD1_DATA5</t>
  </si>
  <si>
    <t>SD1_DATA6</t>
  </si>
  <si>
    <t>SD1_DATA7</t>
  </si>
  <si>
    <t>SD1_NRST</t>
  </si>
  <si>
    <t>SD1_STROBE</t>
  </si>
  <si>
    <t>SAI2_TXFS</t>
  </si>
  <si>
    <t>SAI2_TXC</t>
  </si>
  <si>
    <t>SAI2_RXFS</t>
  </si>
  <si>
    <t>SAI2_RXC</t>
  </si>
  <si>
    <t>NVCC_SNVS_1V8</t>
  </si>
  <si>
    <t>VIN_VBAT</t>
  </si>
  <si>
    <t>VBAT_RTC</t>
  </si>
  <si>
    <t>NVCC_3V3</t>
  </si>
  <si>
    <t>NVCC_RF (opt)</t>
  </si>
  <si>
    <t>BAT_TEMP</t>
  </si>
  <si>
    <t>VAT_CURRP</t>
  </si>
  <si>
    <t>VAT_CURRN</t>
  </si>
  <si>
    <t>PSU_5V</t>
  </si>
  <si>
    <t>VBUS_USB</t>
  </si>
  <si>
    <t>Board specific</t>
  </si>
  <si>
    <t>GPIO4 (SD2_VSEL)</t>
  </si>
  <si>
    <t>PMIC: 32.768kHz</t>
  </si>
  <si>
    <t>UXRT-A_TXD</t>
  </si>
  <si>
    <t>SD-A_WP</t>
  </si>
  <si>
    <t>SD-A_NCD</t>
  </si>
  <si>
    <t>SD-A_NRST</t>
  </si>
  <si>
    <t>USB-A_OC</t>
  </si>
  <si>
    <t>USB-A_PWR</t>
  </si>
  <si>
    <t>USB-A_VBUS</t>
  </si>
  <si>
    <t>USB-A_DN</t>
  </si>
  <si>
    <t>USB-A_DP</t>
  </si>
  <si>
    <t>USB-A_ID</t>
  </si>
  <si>
    <t>USB-B_OC</t>
  </si>
  <si>
    <t>USB-B_PWR</t>
  </si>
  <si>
    <t>USB-B_VBUS</t>
  </si>
  <si>
    <t>USB-B_DN</t>
  </si>
  <si>
    <t>USB-B_DP</t>
  </si>
  <si>
    <t>USB-B_ID</t>
  </si>
  <si>
    <t>PMIC: 1.8V</t>
  </si>
  <si>
    <t>RESET_IN</t>
  </si>
  <si>
    <t>PMIC: PWRON_B</t>
  </si>
  <si>
    <t>PMIC: 1V8</t>
  </si>
  <si>
    <t>PMIC: 3.3V</t>
  </si>
  <si>
    <t>GPIO-K</t>
  </si>
  <si>
    <t>GPIO-L</t>
  </si>
  <si>
    <t>GPIO-M</t>
  </si>
  <si>
    <t>SD-A_CLK</t>
  </si>
  <si>
    <t>SD-A_CMD</t>
  </si>
  <si>
    <t>SD-A_DATA0</t>
  </si>
  <si>
    <t>SD-A_DATA1</t>
  </si>
  <si>
    <t>SD-A_DATA2</t>
  </si>
  <si>
    <t>SD-A_DATA3</t>
  </si>
  <si>
    <t>PCIE_CLKREQ_B</t>
  </si>
  <si>
    <t>SD-B_CLK</t>
  </si>
  <si>
    <t>SD-B_CMD</t>
  </si>
  <si>
    <t>SD-B_DATA0</t>
  </si>
  <si>
    <t>SD-B_DATA1</t>
  </si>
  <si>
    <t>SD-B_DATA2</t>
  </si>
  <si>
    <t>SD-B_DATA3</t>
  </si>
  <si>
    <t>SD-B_DATA4</t>
  </si>
  <si>
    <t>SD-B_DATA5</t>
  </si>
  <si>
    <t>SD-B_DATA6</t>
  </si>
  <si>
    <t>SD-B_DATA7</t>
  </si>
  <si>
    <t>SD-B_NRST</t>
  </si>
  <si>
    <t>SD-B_STROBE</t>
  </si>
  <si>
    <t>SAI_TXFS</t>
  </si>
  <si>
    <t>SAI_TXD</t>
  </si>
  <si>
    <t>SAI_TXC</t>
  </si>
  <si>
    <t>SAI_RXD</t>
  </si>
  <si>
    <t>SAI_RXFS</t>
  </si>
  <si>
    <t>SAI_RXC</t>
  </si>
  <si>
    <t>SAI_MCLK</t>
  </si>
  <si>
    <t>NAND_ALE</t>
  </si>
  <si>
    <t>NAND_CE0_B</t>
  </si>
  <si>
    <t>NAND_DATA00</t>
  </si>
  <si>
    <t>NAND_DATA01</t>
  </si>
  <si>
    <t>NAND_DATA02</t>
  </si>
  <si>
    <t>NAND_DATA03</t>
  </si>
  <si>
    <t>SAI2_RXD0</t>
  </si>
  <si>
    <t>SAI2_TXD0</t>
  </si>
  <si>
    <t>SAI1_TX_SYNC</t>
  </si>
  <si>
    <t>SAI1_TX_BCLK</t>
  </si>
  <si>
    <t>SAI1_TX_DATA1</t>
  </si>
  <si>
    <t>SAI1_TX_DATA0</t>
  </si>
  <si>
    <t>SAI1_TX_DATA2</t>
  </si>
  <si>
    <t>SAI1_TX_DATA3</t>
  </si>
  <si>
    <t>SAI1_TX_DATA4</t>
  </si>
  <si>
    <t>SAI1_TX_DATA5</t>
  </si>
  <si>
    <t>SAI1_TX_DATA6</t>
  </si>
  <si>
    <t>SAI1_TX_DATA7</t>
  </si>
  <si>
    <t>SAI1_RX_SYNC</t>
  </si>
  <si>
    <t>SAI1_RX_BCLK</t>
  </si>
  <si>
    <t>SAI1_RX_DATA0</t>
  </si>
  <si>
    <t>SAI1_RX_DATA1</t>
  </si>
  <si>
    <t>SAI1_RX_DATA2</t>
  </si>
  <si>
    <t>SAI1_RX_DATA3</t>
  </si>
  <si>
    <t>SAI1_RX_DATA4</t>
  </si>
  <si>
    <t>SAI1_RX_DATA5</t>
  </si>
  <si>
    <t>SAI1_RX_DATA6</t>
  </si>
  <si>
    <t>SPDIF1_OUT</t>
  </si>
  <si>
    <t>SPDIF1_IN</t>
  </si>
  <si>
    <t>SAI1_RX_DATA7</t>
  </si>
  <si>
    <t>SPDIF1_EXT_CLK</t>
  </si>
  <si>
    <t>SAI3_TX_SYNC</t>
  </si>
  <si>
    <t>SAI5_RX_SYNC</t>
  </si>
  <si>
    <t>SAI3_TX_BCLK</t>
  </si>
  <si>
    <t>SAI5_RX_BCLK</t>
  </si>
  <si>
    <t>SAI3_TX_DATA0</t>
  </si>
  <si>
    <t>SAI5_RX_DATA0</t>
  </si>
  <si>
    <t>SAI3_RX_SYNC</t>
  </si>
  <si>
    <t>SAI5_RX_DATA1</t>
  </si>
  <si>
    <t>SAI3_RX_BCLK</t>
  </si>
  <si>
    <t>SAI5_RX_DATA2</t>
  </si>
  <si>
    <t>SAI3_RX_DATA0</t>
  </si>
  <si>
    <t>SAI5_RX_DATA3</t>
  </si>
  <si>
    <t>UART1_RX</t>
  </si>
  <si>
    <t>GPIO1_IO0</t>
  </si>
  <si>
    <t>UART1_TX</t>
  </si>
  <si>
    <t>GPIO1_IO1</t>
  </si>
  <si>
    <t>UART2_RX</t>
  </si>
  <si>
    <t>GPIO1_IO5</t>
  </si>
  <si>
    <t>UART2_TX</t>
  </si>
  <si>
    <t>GPIO1_IO6</t>
  </si>
  <si>
    <t>UART3_RX</t>
  </si>
  <si>
    <t>GPIO1_IO7</t>
  </si>
  <si>
    <t>UART3_TX</t>
  </si>
  <si>
    <t>GPIO1_IO8</t>
  </si>
  <si>
    <t>UART4_RX</t>
  </si>
  <si>
    <t>GPIO1_IO9</t>
  </si>
  <si>
    <t>UART4_TX</t>
  </si>
  <si>
    <t>GPIO1_IO4</t>
  </si>
  <si>
    <t>USDHC2_CLK</t>
  </si>
  <si>
    <t>USDHC2_CMD</t>
  </si>
  <si>
    <t>USDHC2_DATA0</t>
  </si>
  <si>
    <t>USDHC2_DATA1</t>
  </si>
  <si>
    <t>USDHC2_DATA2</t>
  </si>
  <si>
    <t>USDHC2_DATA3</t>
  </si>
  <si>
    <t>USDHC2_WP</t>
  </si>
  <si>
    <t>USDHC2_CD_B</t>
  </si>
  <si>
    <t>USDHC2_RESET_B</t>
  </si>
  <si>
    <t>GPIO1_IO13</t>
  </si>
  <si>
    <t>GPIO1_IO12</t>
  </si>
  <si>
    <t>GPIO1_IO14</t>
  </si>
  <si>
    <t>GPIO1_IO15</t>
  </si>
  <si>
    <t>USDHC1_CLK</t>
  </si>
  <si>
    <t>USDHC1_CMD</t>
  </si>
  <si>
    <t>USDHC1_DATA0</t>
  </si>
  <si>
    <t>USDHC1_DATA1</t>
  </si>
  <si>
    <t>USDHC1_DATA2</t>
  </si>
  <si>
    <t>USDHC1_DATA3</t>
  </si>
  <si>
    <t>USDHC1_DATA4</t>
  </si>
  <si>
    <t>USDHC1_DATA5</t>
  </si>
  <si>
    <t>USDHC1_DATA6</t>
  </si>
  <si>
    <t>USDHC1_DATA7</t>
  </si>
  <si>
    <t>USDHC1_RESET_B</t>
  </si>
  <si>
    <t>USDHC1_STROBE</t>
  </si>
  <si>
    <t>SAI2_TX_SYNC</t>
  </si>
  <si>
    <t>SAI2_TX_DATA0</t>
  </si>
  <si>
    <t>SAI2_TX_BCLK</t>
  </si>
  <si>
    <t>SAI2_RX_DATA0</t>
  </si>
  <si>
    <t>SAI2_RX_SYNC</t>
  </si>
  <si>
    <t>SAI2_RX_BCLK</t>
  </si>
  <si>
    <t>RAWNAND_CE0_B</t>
  </si>
  <si>
    <t>RAWNAND_ALE</t>
  </si>
  <si>
    <t>RAWNAND_DATA00</t>
  </si>
  <si>
    <t>RAWNAND_DATA01</t>
  </si>
  <si>
    <t>RAWNAND_DATA02</t>
  </si>
  <si>
    <t>RAWNAND_DATA03</t>
  </si>
  <si>
    <t>BOOT_CFG8</t>
  </si>
  <si>
    <t>BOOT_CFG9</t>
  </si>
  <si>
    <t>BOOT_CFG10</t>
  </si>
  <si>
    <t>BOOT_CFG11</t>
  </si>
  <si>
    <t>BOOT_CFG12</t>
  </si>
  <si>
    <t>BOOT_CFG13</t>
  </si>
  <si>
    <t>BOOT_CFG14</t>
  </si>
  <si>
    <t>BOOT_CFG15</t>
  </si>
  <si>
    <t>BOOT_CFG0</t>
  </si>
  <si>
    <t>BOOT_CFG1</t>
  </si>
  <si>
    <t>BOOT_CFG2</t>
  </si>
  <si>
    <t>BOOT_CFG3</t>
  </si>
  <si>
    <t>BOOT_CFG4</t>
  </si>
  <si>
    <t>BOOT_CFG5</t>
  </si>
  <si>
    <t>BOOT_CFG6</t>
  </si>
  <si>
    <t>BOOT_CFG7</t>
  </si>
  <si>
    <t>PWM2_OUT</t>
  </si>
  <si>
    <t>PCIE1_CLKREQ_B</t>
  </si>
  <si>
    <t>GPIO5_IO20</t>
  </si>
  <si>
    <t>GPIO3_IO9</t>
  </si>
  <si>
    <t>GPIO4_IO20</t>
  </si>
  <si>
    <t>GPIO4_IO10</t>
  </si>
  <si>
    <t>GPIO4_IO11</t>
  </si>
  <si>
    <t>GPIO4_IO12</t>
  </si>
  <si>
    <t>GPIO4_IO13</t>
  </si>
  <si>
    <t>GPIO4_IO14</t>
  </si>
  <si>
    <t>GPIO4_IO15</t>
  </si>
  <si>
    <t>GPIO4_IO16</t>
  </si>
  <si>
    <t>GPIO4_IO17</t>
  </si>
  <si>
    <t>GPIO4_IO18</t>
  </si>
  <si>
    <t>GPIO4_IO19</t>
  </si>
  <si>
    <t>GPIO4_IO0</t>
  </si>
  <si>
    <t>GPIO4_IO1</t>
  </si>
  <si>
    <t>GPIO4_IO2</t>
  </si>
  <si>
    <t>GPIO4_IO3</t>
  </si>
  <si>
    <t>GPIO4_IO4</t>
  </si>
  <si>
    <t>GPIO4_IO5</t>
  </si>
  <si>
    <t>GPIO4_IO6</t>
  </si>
  <si>
    <t>GPIO4_IO7</t>
  </si>
  <si>
    <t>GPIO5_IO3</t>
  </si>
  <si>
    <t>GPIO4_IO8</t>
  </si>
  <si>
    <t>GPIO5_IO4</t>
  </si>
  <si>
    <t>GPIO4_IO9</t>
  </si>
  <si>
    <t>GPIO5_IO5</t>
  </si>
  <si>
    <t>GPIO5_IO2</t>
  </si>
  <si>
    <t>GPIO3_IO25</t>
  </si>
  <si>
    <t>GPIO4_IO31</t>
  </si>
  <si>
    <t>GPIO3_IO19</t>
  </si>
  <si>
    <t>GPIO5_IO0</t>
  </si>
  <si>
    <t>GPIO3_IO20</t>
  </si>
  <si>
    <t>GPIO5_IO1</t>
  </si>
  <si>
    <t>GPIO3_IO21</t>
  </si>
  <si>
    <t>GPIO4_IO28</t>
  </si>
  <si>
    <t>GPIO3_IO22</t>
  </si>
  <si>
    <t>GPIO4_IO29</t>
  </si>
  <si>
    <t>GPIO3_IO23</t>
  </si>
  <si>
    <t>GPIO4_IO30</t>
  </si>
  <si>
    <t>GPIO3_IO24</t>
  </si>
  <si>
    <t>GPIO5_IO22</t>
  </si>
  <si>
    <t>REF_CLK_32K</t>
  </si>
  <si>
    <t>GPIO5_IO23</t>
  </si>
  <si>
    <t>REF_CLK_24M</t>
  </si>
  <si>
    <t>GPIO5_IO24</t>
  </si>
  <si>
    <t>GPIO5_IO25</t>
  </si>
  <si>
    <t>GPIO5_IO26</t>
  </si>
  <si>
    <t>USDHC1_CD_B</t>
  </si>
  <si>
    <t>USDHC1_WP</t>
  </si>
  <si>
    <t>GPIO5_IO27</t>
  </si>
  <si>
    <t>GPIO5_IO28</t>
  </si>
  <si>
    <t>SDMA2_EXT_EVENT0</t>
  </si>
  <si>
    <t>GPIO5_IO29</t>
  </si>
  <si>
    <t>SDMA1_EXT_EVENT1</t>
  </si>
  <si>
    <t>GPIO2_IO13</t>
  </si>
  <si>
    <t>GPIO2_IO14</t>
  </si>
  <si>
    <t>GPIO2_IO15</t>
  </si>
  <si>
    <t>GPIO5_IO6</t>
  </si>
  <si>
    <t>GPIO2_IO16</t>
  </si>
  <si>
    <t>GPIO5_IO8</t>
  </si>
  <si>
    <t>GPIO2_IO17</t>
  </si>
  <si>
    <t>GPIO5_IO7</t>
  </si>
  <si>
    <t>GPIO2_IO18</t>
  </si>
  <si>
    <t>GPIO5_IO9</t>
  </si>
  <si>
    <t>GPIO2_IO20</t>
  </si>
  <si>
    <t>GPIO5_IO10</t>
  </si>
  <si>
    <t>GPIO2_IO12</t>
  </si>
  <si>
    <t>GPIO5_IO12</t>
  </si>
  <si>
    <t>GPIO2_IO19</t>
  </si>
  <si>
    <t>GPIO5_IO11</t>
  </si>
  <si>
    <t>GPIO5_IO13</t>
  </si>
  <si>
    <t>SDMA2_EXT_EVENT1</t>
  </si>
  <si>
    <t>GPIO5_IO14</t>
  </si>
  <si>
    <t>GPIO5_IO15</t>
  </si>
  <si>
    <t>GPIO5_IO16</t>
  </si>
  <si>
    <t>GPIO5_IO17</t>
  </si>
  <si>
    <t>GPIO5_IO18</t>
  </si>
  <si>
    <t>PWM3_OUT</t>
  </si>
  <si>
    <t>GPIO5_IO19</t>
  </si>
  <si>
    <t>PWM4_OUT</t>
  </si>
  <si>
    <t>GPIO5_IO21</t>
  </si>
  <si>
    <t>GPIO2_IO0</t>
  </si>
  <si>
    <t>GPIO2_IO1</t>
  </si>
  <si>
    <t>GPIO2_IO2</t>
  </si>
  <si>
    <t>GPIO2_IO3</t>
  </si>
  <si>
    <t>GPIO2_IO4</t>
  </si>
  <si>
    <t>GPIO2_IO5</t>
  </si>
  <si>
    <t>GPIO2_IO6</t>
  </si>
  <si>
    <t>GPIO2_IO7</t>
  </si>
  <si>
    <t>GPIO2_IO8</t>
  </si>
  <si>
    <t>GPIO2_IO9</t>
  </si>
  <si>
    <t>GPIO2_IO10</t>
  </si>
  <si>
    <t>GPIO2_IO11</t>
  </si>
  <si>
    <t>GPIO4_IO24</t>
  </si>
  <si>
    <t>GPIO3_IO1</t>
  </si>
  <si>
    <t>GPIO4_IO26</t>
  </si>
  <si>
    <t>GPIO3_IO0</t>
  </si>
  <si>
    <t>GPIO4_IO25</t>
  </si>
  <si>
    <t>GPIO4_IO23</t>
  </si>
  <si>
    <t>GPIO3_IO6</t>
  </si>
  <si>
    <t>GPIO4_IO21</t>
  </si>
  <si>
    <t>GPIO3_IO7</t>
  </si>
  <si>
    <t>GPIO4_IO22</t>
  </si>
  <si>
    <t>GPIO3_IO8</t>
  </si>
  <si>
    <t>GPIO4_IO27</t>
  </si>
  <si>
    <t>UART1_CTS_B</t>
  </si>
  <si>
    <t>UART1_RTS_B</t>
  </si>
  <si>
    <t>SAI2_RX_DATA1</t>
  </si>
  <si>
    <t>SAI2_TX_DATA1</t>
  </si>
  <si>
    <t>SAI5_TX_DATA1</t>
  </si>
  <si>
    <t>USDHC3_CD_B</t>
  </si>
  <si>
    <t>USDHC3_WP</t>
  </si>
  <si>
    <t>QSPI_A_SS0_B</t>
  </si>
  <si>
    <t>SAI5_TX_DATA3</t>
  </si>
  <si>
    <t>QSPI_A_SCLK</t>
  </si>
  <si>
    <t>SAI5_TX_DATA2</t>
  </si>
  <si>
    <t>SAI5_TX_DATA0</t>
  </si>
  <si>
    <t>QSPI_A_DATA0</t>
  </si>
  <si>
    <t>SAI5_TX_SYNC</t>
  </si>
  <si>
    <t>QSPI_A_DATA1</t>
  </si>
  <si>
    <t>SAI5_TX_BCLK</t>
  </si>
  <si>
    <t>QSPI_A_DATA2</t>
  </si>
  <si>
    <t>QSPI_A_DATA3</t>
  </si>
  <si>
    <t>CLKO1</t>
  </si>
  <si>
    <t>CLKO2</t>
  </si>
  <si>
    <t>GPT2_CLK</t>
  </si>
  <si>
    <t>GPT3_CLK</t>
  </si>
  <si>
    <t>PWM1_OUT</t>
  </si>
  <si>
    <t>UART3_CTS_B</t>
  </si>
  <si>
    <t>UART3_RTS_B</t>
  </si>
  <si>
    <t>UART4_CTS_B</t>
  </si>
  <si>
    <t>USB1_OTG_OC</t>
  </si>
  <si>
    <t>UART4_RTS_B</t>
  </si>
  <si>
    <t>USB1_OTG_PWR</t>
  </si>
  <si>
    <t>ENET1_MDC</t>
  </si>
  <si>
    <t>ENET1_MDIO</t>
  </si>
  <si>
    <t>ENET1_1588_EVENT1_IN</t>
  </si>
  <si>
    <t>ENET1_1588_EVENT1_OUT</t>
  </si>
  <si>
    <t>USB2_OTG_PWR</t>
  </si>
  <si>
    <t>USB2_OTG_OC</t>
  </si>
  <si>
    <t>USDHC2_VSELECT</t>
  </si>
  <si>
    <t>SAI6_RX_BCLK</t>
  </si>
  <si>
    <t>SAI6_TX_BCLK</t>
  </si>
  <si>
    <t>PDM_CLK</t>
  </si>
  <si>
    <t>SAI6_RX_DATA0</t>
  </si>
  <si>
    <t>SAI6_RX_SYNC</t>
  </si>
  <si>
    <t>SAI6_MCLK</t>
  </si>
  <si>
    <t>SAI6_TX_DATA0</t>
  </si>
  <si>
    <t>SAI6_TX_SYNC</t>
  </si>
  <si>
    <t>GPT1_CAPTURE2</t>
  </si>
  <si>
    <t>GPT1_COMPARE2</t>
  </si>
  <si>
    <t>GPT1_COMPARE3</t>
  </si>
  <si>
    <t>GPT1_CAPTURE1</t>
  </si>
  <si>
    <t>GPT1_CLK</t>
  </si>
  <si>
    <t>GPT1_COMPARE1</t>
  </si>
  <si>
    <t>ECSPI3_SCLK</t>
  </si>
  <si>
    <t>ENET_PHY_REF_CLK_ROOT</t>
  </si>
  <si>
    <t>ECSPI3_MOSI</t>
  </si>
  <si>
    <t>ECSPI3_MISO</t>
  </si>
  <si>
    <t>M4_NMI</t>
  </si>
  <si>
    <t>ECSPI3_SS0</t>
  </si>
  <si>
    <t>ENET1_1588_EVENT0_IN</t>
  </si>
  <si>
    <t>UART2_CTS_B</t>
  </si>
  <si>
    <t>ENET1_1588_EVENT0_OUT</t>
  </si>
  <si>
    <t>UART2_RTS_B</t>
  </si>
  <si>
    <t>USDHC3_RESET_B</t>
  </si>
  <si>
    <t>USDHC3_VSELECT</t>
  </si>
  <si>
    <t>PDM_BIT_STREAM0</t>
  </si>
  <si>
    <t>PDM_BIT_STREAM1</t>
  </si>
  <si>
    <t>PDM_BIT_STREAM2</t>
  </si>
  <si>
    <t>PDM_BIT_STREAM3</t>
  </si>
  <si>
    <t>SAI3_TX_DATA1</t>
  </si>
  <si>
    <t>SAI3_RX_DATA1</t>
  </si>
  <si>
    <t>CORESIGHT_TRACE2</t>
  </si>
  <si>
    <t>CORESIGHT_TRACE1</t>
  </si>
  <si>
    <t>CORESIGHT_TRACE0</t>
  </si>
  <si>
    <t>CORESIGHT_TRACE_CTL</t>
  </si>
  <si>
    <t>CORESIGHT_TRACE_CLK</t>
  </si>
  <si>
    <t>CORESIGHT_EVENTO</t>
  </si>
  <si>
    <t>CORESIGHT_EVENTI</t>
  </si>
  <si>
    <t>CORESIGHT_TRACE8</t>
  </si>
  <si>
    <t>CORESIGHT_TRACE9</t>
  </si>
  <si>
    <t>CORESIGHT_TRACE10</t>
  </si>
  <si>
    <t>CORESIGHT_TRACE11</t>
  </si>
  <si>
    <t>CORESIGHT_TRACE12</t>
  </si>
  <si>
    <t>CORESIGHT_TRACE13</t>
  </si>
  <si>
    <t>CORESIGHT_TRACE14</t>
  </si>
  <si>
    <t>CORESIGHT_TRACE15</t>
  </si>
  <si>
    <t>CORESIGHT_TRACE3</t>
  </si>
  <si>
    <t>CORESIGHT_TRACE4</t>
  </si>
  <si>
    <t>CORESIGHT_TRACE5</t>
  </si>
  <si>
    <t>CORESIGHT_TRACE6</t>
  </si>
  <si>
    <t>CORESIGHT_TRACE7</t>
  </si>
  <si>
    <t>PMIC: LDO1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</si>
  <si>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Must be I2C1_SCL because internally used on the uCOM board</t>
    </r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</si>
  <si>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Must be I2C1_SDA because internally used on the uCOM board</t>
    </r>
  </si>
  <si>
    <t>Note: Signal as no on-board pullup resistor. External resistor required for I2C functionality.</t>
  </si>
  <si>
    <t>PMIC: Powers RTC</t>
  </si>
  <si>
    <t>CCM_PMIC_READY</t>
  </si>
  <si>
    <t>CCM_EXT_CLK1</t>
  </si>
  <si>
    <t>CCM_EXT_CLK2</t>
  </si>
  <si>
    <t>CCM_EXT_CLK3</t>
  </si>
  <si>
    <t>CCM_EXT_CLK4</t>
  </si>
  <si>
    <t>CCM_OUT2</t>
  </si>
  <si>
    <t>CCM_OUT1</t>
  </si>
  <si>
    <t>Embedded Artists AB</t>
  </si>
  <si>
    <t>Revision</t>
  </si>
  <si>
    <t>Date</t>
  </si>
  <si>
    <t>Changes</t>
  </si>
  <si>
    <t>Original</t>
  </si>
  <si>
    <t>PA1</t>
  </si>
  <si>
    <t>2019-09-24</t>
  </si>
  <si>
    <t>UART2_TXD</t>
  </si>
  <si>
    <t>JA pin 001</t>
  </si>
  <si>
    <t>JA pin 002</t>
  </si>
  <si>
    <t>JA pin 003</t>
  </si>
  <si>
    <t>JA pin 004</t>
  </si>
  <si>
    <t>JA pin 005</t>
  </si>
  <si>
    <t>JA pin 006</t>
  </si>
  <si>
    <t>JA pin 007</t>
  </si>
  <si>
    <t>JA pin 008</t>
  </si>
  <si>
    <t>JA pin 009</t>
  </si>
  <si>
    <t>JA pin 010</t>
  </si>
  <si>
    <t>JA pin 011</t>
  </si>
  <si>
    <t>JA pin 012</t>
  </si>
  <si>
    <t>JA pin 013</t>
  </si>
  <si>
    <t>JA pin 014</t>
  </si>
  <si>
    <t>JA pin 015</t>
  </si>
  <si>
    <t>JA pin 016</t>
  </si>
  <si>
    <t>JA pin 017</t>
  </si>
  <si>
    <t>JA pin 018</t>
  </si>
  <si>
    <t>JA pin 019</t>
  </si>
  <si>
    <t>JA pin 020</t>
  </si>
  <si>
    <t>JA pin 021</t>
  </si>
  <si>
    <t>JA pin 022</t>
  </si>
  <si>
    <t>JA pin 023</t>
  </si>
  <si>
    <t>JA pin 024</t>
  </si>
  <si>
    <t>JA pin 025</t>
  </si>
  <si>
    <t>JA pin 026</t>
  </si>
  <si>
    <t>JA pin 027</t>
  </si>
  <si>
    <t>JA pin 028</t>
  </si>
  <si>
    <t>JA pin 029</t>
  </si>
  <si>
    <t>JA pin 030</t>
  </si>
  <si>
    <t>JA pin 031</t>
  </si>
  <si>
    <t>JA pin 032</t>
  </si>
  <si>
    <t>JA pin 033</t>
  </si>
  <si>
    <t>JA pin 034</t>
  </si>
  <si>
    <t>JA pin 035</t>
  </si>
  <si>
    <t>JA pin 036</t>
  </si>
  <si>
    <t>JA pin 037</t>
  </si>
  <si>
    <t>JA pin 038</t>
  </si>
  <si>
    <t>JA pin 039</t>
  </si>
  <si>
    <t>JA pin 040</t>
  </si>
  <si>
    <t>JA pin 041</t>
  </si>
  <si>
    <t>JA pin 042</t>
  </si>
  <si>
    <t>JA pin 043</t>
  </si>
  <si>
    <t>JA pin 044</t>
  </si>
  <si>
    <t>JA pin 045</t>
  </si>
  <si>
    <t>JA pin 046</t>
  </si>
  <si>
    <t>JA pin 047</t>
  </si>
  <si>
    <t>JA pin 048</t>
  </si>
  <si>
    <t>JA pin 049</t>
  </si>
  <si>
    <t>JA pin 050</t>
  </si>
  <si>
    <t>JA pin 051</t>
  </si>
  <si>
    <t>JA pin 052</t>
  </si>
  <si>
    <t>JA pin 053</t>
  </si>
  <si>
    <t>JA pin 054</t>
  </si>
  <si>
    <t>JA pin 055</t>
  </si>
  <si>
    <t>JA pin 056</t>
  </si>
  <si>
    <t>JA pin 057</t>
  </si>
  <si>
    <t>JA pin 058</t>
  </si>
  <si>
    <t>JA pin 059</t>
  </si>
  <si>
    <t>JA pin 060</t>
  </si>
  <si>
    <t>JA pin 061</t>
  </si>
  <si>
    <t>JA pin 062</t>
  </si>
  <si>
    <t>JA pin 063</t>
  </si>
  <si>
    <t>JA pin 064</t>
  </si>
  <si>
    <t>JA pin 065</t>
  </si>
  <si>
    <t>JA pin 066</t>
  </si>
  <si>
    <t>JA pin 067</t>
  </si>
  <si>
    <t>JA pin 068</t>
  </si>
  <si>
    <t>JA pin 069</t>
  </si>
  <si>
    <t>JA pin 070</t>
  </si>
  <si>
    <t>JA pin 071</t>
  </si>
  <si>
    <t>JA pin 072</t>
  </si>
  <si>
    <t>JA pin 073</t>
  </si>
  <si>
    <t>JA pin 074</t>
  </si>
  <si>
    <t>JA pin 075</t>
  </si>
  <si>
    <t>JA pin 076</t>
  </si>
  <si>
    <t>JA pin 077</t>
  </si>
  <si>
    <t>JA pin 078</t>
  </si>
  <si>
    <t>JA pin 079</t>
  </si>
  <si>
    <t>JA pin 080</t>
  </si>
  <si>
    <t>JA pin 081</t>
  </si>
  <si>
    <t>JA pin 082</t>
  </si>
  <si>
    <t>JA pin 083</t>
  </si>
  <si>
    <t>JA pin 084</t>
  </si>
  <si>
    <t>JA pin 085</t>
  </si>
  <si>
    <t>JA pin 086</t>
  </si>
  <si>
    <t>JA pin 087</t>
  </si>
  <si>
    <t>JA pin 088</t>
  </si>
  <si>
    <t>JA pin 089</t>
  </si>
  <si>
    <t>JA pin 090</t>
  </si>
  <si>
    <t>JA pin 091</t>
  </si>
  <si>
    <t>JA pin 092</t>
  </si>
  <si>
    <t>JA pin 093</t>
  </si>
  <si>
    <t>JA pin 094</t>
  </si>
  <si>
    <t>JA pin 095</t>
  </si>
  <si>
    <t>JA pin 096</t>
  </si>
  <si>
    <t>JA pin 097</t>
  </si>
  <si>
    <t>JA pin 098</t>
  </si>
  <si>
    <t>JA pin 099</t>
  </si>
  <si>
    <t>JA pin 100</t>
  </si>
  <si>
    <t>Note: signal also available on JA pin 74. GPIO1_IO4 is connected to SD2_VSEL.</t>
  </si>
  <si>
    <t>Note: signal also available on JB pin 22 (GPIO-L). GPIO1_IO4 is connected to SD2_VSEL.</t>
  </si>
  <si>
    <t>JB pin 001</t>
  </si>
  <si>
    <t>JB pin 002</t>
  </si>
  <si>
    <t>JB pin 003</t>
  </si>
  <si>
    <t>JB pin 004</t>
  </si>
  <si>
    <t>JB pin 005</t>
  </si>
  <si>
    <t>JB pin 006</t>
  </si>
  <si>
    <t>JB pin 007</t>
  </si>
  <si>
    <t>JB pin 008</t>
  </si>
  <si>
    <t>JB pin 009</t>
  </si>
  <si>
    <t>JB pin 010</t>
  </si>
  <si>
    <t>JB pin 011</t>
  </si>
  <si>
    <t>JB pin 012</t>
  </si>
  <si>
    <t>JB pin 013</t>
  </si>
  <si>
    <t>JB pin 014</t>
  </si>
  <si>
    <t>JB pin 015</t>
  </si>
  <si>
    <t>JB pin 016</t>
  </si>
  <si>
    <t>JB pin 017</t>
  </si>
  <si>
    <t>JB pin 018</t>
  </si>
  <si>
    <t>JB pin 019</t>
  </si>
  <si>
    <t>JB pin 020</t>
  </si>
  <si>
    <t>JB pin 021</t>
  </si>
  <si>
    <t>JB pin 022</t>
  </si>
  <si>
    <t>JB pin 023</t>
  </si>
  <si>
    <t>JB pin 024</t>
  </si>
  <si>
    <t>JB pin 025</t>
  </si>
  <si>
    <t>JB pin 026</t>
  </si>
  <si>
    <t>JB pin 027</t>
  </si>
  <si>
    <t>JB pin 028</t>
  </si>
  <si>
    <t>JB pin 029</t>
  </si>
  <si>
    <t>JB pin 030</t>
  </si>
  <si>
    <t>JB pin 031</t>
  </si>
  <si>
    <t>JB pin 032</t>
  </si>
  <si>
    <t>JB pin 033</t>
  </si>
  <si>
    <t>JB pin 034</t>
  </si>
  <si>
    <t>JB pin 035</t>
  </si>
  <si>
    <t>JB pin 036</t>
  </si>
  <si>
    <t>JB pin 037</t>
  </si>
  <si>
    <t>JB pin 038</t>
  </si>
  <si>
    <t>JB pin 039</t>
  </si>
  <si>
    <t>JB pin 040</t>
  </si>
  <si>
    <t>JB pin 041</t>
  </si>
  <si>
    <t>JB pin 042</t>
  </si>
  <si>
    <t>JB pin 043</t>
  </si>
  <si>
    <t>Part of JB, USB OTG I/F</t>
  </si>
  <si>
    <t>JB pin 044</t>
  </si>
  <si>
    <t>JB pin 045</t>
  </si>
  <si>
    <t>JB pin 046</t>
  </si>
  <si>
    <t>JB pin 047</t>
  </si>
  <si>
    <t>JB pin 048</t>
  </si>
  <si>
    <t>JB pin 049</t>
  </si>
  <si>
    <t>JB pin 050</t>
  </si>
  <si>
    <t>JB pin 051</t>
  </si>
  <si>
    <t>JB pin 052</t>
  </si>
  <si>
    <t>JB pin 053</t>
  </si>
  <si>
    <t>JB pin 054</t>
  </si>
  <si>
    <t>JB pin 055</t>
  </si>
  <si>
    <t>JB pin 056</t>
  </si>
  <si>
    <t>JB pin 057</t>
  </si>
  <si>
    <t>JB pin 058</t>
  </si>
  <si>
    <t>JB pin 059</t>
  </si>
  <si>
    <t>JB pin 060</t>
  </si>
  <si>
    <t>JB pin 061</t>
  </si>
  <si>
    <t>JB pin 062</t>
  </si>
  <si>
    <t>JB pin 063</t>
  </si>
  <si>
    <t>JB pin 064</t>
  </si>
  <si>
    <t>JB pin 065</t>
  </si>
  <si>
    <t>JB pin 066</t>
  </si>
  <si>
    <t>JB pin 067</t>
  </si>
  <si>
    <t>JB pin 068</t>
  </si>
  <si>
    <t>JB pin 069</t>
  </si>
  <si>
    <t>JB pin 070</t>
  </si>
  <si>
    <t>JB pin 071</t>
  </si>
  <si>
    <t>JB pin 072</t>
  </si>
  <si>
    <t>JB pin 073</t>
  </si>
  <si>
    <t>JB pin 074</t>
  </si>
  <si>
    <t>JB pin 075</t>
  </si>
  <si>
    <t>JB pin 076</t>
  </si>
  <si>
    <t>JB pin 077</t>
  </si>
  <si>
    <t>JB pin 078</t>
  </si>
  <si>
    <t>JB pin 079</t>
  </si>
  <si>
    <t>JB pin 080</t>
  </si>
  <si>
    <t>JB pin 081</t>
  </si>
  <si>
    <t>JB pin 082</t>
  </si>
  <si>
    <t>JB pin 083</t>
  </si>
  <si>
    <t>JB pin 084</t>
  </si>
  <si>
    <t>JB pin 085</t>
  </si>
  <si>
    <t>JB pin 086</t>
  </si>
  <si>
    <t>JB pin 087</t>
  </si>
  <si>
    <t>JB pin 088</t>
  </si>
  <si>
    <t>JB pin 089</t>
  </si>
  <si>
    <t>JB pin 090</t>
  </si>
  <si>
    <t>JB pin 091</t>
  </si>
  <si>
    <t>JB pin 092</t>
  </si>
  <si>
    <t>JB pin 093</t>
  </si>
  <si>
    <t>JB pin 094</t>
  </si>
  <si>
    <t>JB pin 095</t>
  </si>
  <si>
    <t>JB pin 096</t>
  </si>
  <si>
    <t>JB pin 097</t>
  </si>
  <si>
    <t>JB pin 098</t>
  </si>
  <si>
    <t>JB pin 099</t>
  </si>
  <si>
    <t>JB pin 100</t>
  </si>
  <si>
    <t>Note: Signal is also available on JB pin 60.</t>
  </si>
  <si>
    <t>JC pin 001</t>
  </si>
  <si>
    <t>JC pin 002</t>
  </si>
  <si>
    <t>JC pin 003</t>
  </si>
  <si>
    <t>JC pin 004</t>
  </si>
  <si>
    <t>JC pin 005</t>
  </si>
  <si>
    <t>JC pin 006</t>
  </si>
  <si>
    <t>JC pin 007</t>
  </si>
  <si>
    <t>JC pin 008</t>
  </si>
  <si>
    <t>JC pin 009</t>
  </si>
  <si>
    <t>JC pin 010</t>
  </si>
  <si>
    <t>JC pin 011</t>
  </si>
  <si>
    <t>JC pin 012</t>
  </si>
  <si>
    <t>JC pin 013</t>
  </si>
  <si>
    <t>JC pin 014</t>
  </si>
  <si>
    <t>JC pin 015</t>
  </si>
  <si>
    <t>JC pin 016</t>
  </si>
  <si>
    <t>JC pin 017</t>
  </si>
  <si>
    <t>JC pin 018</t>
  </si>
  <si>
    <t>JC pin 019</t>
  </si>
  <si>
    <t>JC pin 020</t>
  </si>
  <si>
    <t>JC pin 021</t>
  </si>
  <si>
    <t>JC pin 022</t>
  </si>
  <si>
    <t>JC pin 023</t>
  </si>
  <si>
    <t>JC pin 024</t>
  </si>
  <si>
    <t>JC pin 025</t>
  </si>
  <si>
    <t>JC pin 026</t>
  </si>
  <si>
    <t>JC pin 027</t>
  </si>
  <si>
    <t>JC pin 028</t>
  </si>
  <si>
    <t>JC pin 029</t>
  </si>
  <si>
    <t>JC pin 030</t>
  </si>
  <si>
    <t>JC pin 031</t>
  </si>
  <si>
    <t>JC pin 032</t>
  </si>
  <si>
    <t>JC pin 033</t>
  </si>
  <si>
    <t>JC pin 034</t>
  </si>
  <si>
    <t>JC pin 035</t>
  </si>
  <si>
    <t>JC pin 036</t>
  </si>
  <si>
    <t>JC pin 037</t>
  </si>
  <si>
    <t>JC pin 038</t>
  </si>
  <si>
    <t>JC pin 039</t>
  </si>
  <si>
    <t>JC pin 040</t>
  </si>
  <si>
    <t>Note: Signal as no on-board pullup resistor. External resistor required for I2C functionality. Signal is also available on JD pin 33.</t>
  </si>
  <si>
    <t>JD pin 001</t>
  </si>
  <si>
    <t>JD pin 002</t>
  </si>
  <si>
    <t>JD pin 003</t>
  </si>
  <si>
    <t>JD pin 004</t>
  </si>
  <si>
    <t>JD pin 005</t>
  </si>
  <si>
    <t>JD pin 006</t>
  </si>
  <si>
    <t>JD pin 007</t>
  </si>
  <si>
    <t>JD pin 008</t>
  </si>
  <si>
    <t>JD pin 009</t>
  </si>
  <si>
    <t>JD pin 010</t>
  </si>
  <si>
    <t>JD pin 011</t>
  </si>
  <si>
    <t>JD pin 012</t>
  </si>
  <si>
    <t>JD pin 013</t>
  </si>
  <si>
    <t>JD pin 014</t>
  </si>
  <si>
    <t>JD pin 015</t>
  </si>
  <si>
    <t>JD pin 016</t>
  </si>
  <si>
    <t>JD pin 017</t>
  </si>
  <si>
    <t>JD pin 018</t>
  </si>
  <si>
    <t>JD pin 019</t>
  </si>
  <si>
    <t>JD pin 020</t>
  </si>
  <si>
    <t>JD pin 021</t>
  </si>
  <si>
    <t>JD pin 022</t>
  </si>
  <si>
    <t>JD pin 023</t>
  </si>
  <si>
    <t>JD pin 024</t>
  </si>
  <si>
    <t>JD pin 025</t>
  </si>
  <si>
    <t>JD pin 026</t>
  </si>
  <si>
    <t>JD pin 027</t>
  </si>
  <si>
    <t>JD pin 028</t>
  </si>
  <si>
    <t>JD pin 029</t>
  </si>
  <si>
    <t>JD pin 030</t>
  </si>
  <si>
    <t>JD pin 031</t>
  </si>
  <si>
    <t>JD pin 032</t>
  </si>
  <si>
    <t>JD pin 033</t>
  </si>
  <si>
    <t>JD pin 034</t>
  </si>
  <si>
    <t>JD pin 035</t>
  </si>
  <si>
    <t>JD pin 036</t>
  </si>
  <si>
    <t>JD pin 037</t>
  </si>
  <si>
    <t>JD pin 038</t>
  </si>
  <si>
    <t>JD pin 039</t>
  </si>
  <si>
    <t>JD pin 040</t>
  </si>
  <si>
    <t>PA2</t>
  </si>
  <si>
    <t>2019-10-04</t>
  </si>
  <si>
    <t>Changed J10 to JA, J11 to JB, J12 to JC and J13 to JD.</t>
  </si>
</sst>
</file>

<file path=xl/styles.xml><?xml version="1.0" encoding="utf-8"?>
<styleSheet xmlns="http://schemas.openxmlformats.org/spreadsheetml/2006/main">
  <numFmts count="2">
    <numFmt numFmtId="164" formatCode="[$¥-411]#,##0.00;[Red]\-[$¥-411]#,##0.00"/>
    <numFmt numFmtId="165" formatCode="mm/dd/yyyy"/>
  </numFmts>
  <fonts count="7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0"/>
      <color theme="1"/>
      <name val="Tahoma"/>
      <family val="2"/>
      <charset val="134"/>
    </font>
    <font>
      <sz val="10"/>
      <color theme="0"/>
      <name val="Tahoma"/>
      <family val="2"/>
      <charset val="134"/>
    </font>
    <font>
      <sz val="10"/>
      <color indexed="22"/>
      <name val="Arial"/>
      <family val="2"/>
    </font>
    <font>
      <sz val="10"/>
      <color rgb="FF9C0006"/>
      <name val="Tahoma"/>
      <family val="2"/>
      <charset val="134"/>
    </font>
    <font>
      <b/>
      <sz val="10"/>
      <color rgb="FFFA7D00"/>
      <name val="Tahoma"/>
      <family val="2"/>
      <charset val="134"/>
    </font>
    <font>
      <b/>
      <sz val="10"/>
      <color theme="0"/>
      <name val="Tahoma"/>
      <family val="2"/>
      <charset val="134"/>
    </font>
    <font>
      <i/>
      <sz val="10"/>
      <color rgb="FF7F7F7F"/>
      <name val="Tahoma"/>
      <family val="2"/>
      <charset val="134"/>
    </font>
    <font>
      <sz val="10"/>
      <color rgb="FF006100"/>
      <name val="Tahoma"/>
      <family val="2"/>
      <charset val="134"/>
    </font>
    <font>
      <b/>
      <sz val="15"/>
      <color theme="3"/>
      <name val="Tahoma"/>
      <family val="2"/>
      <charset val="134"/>
    </font>
    <font>
      <b/>
      <sz val="13"/>
      <color theme="3"/>
      <name val="Tahoma"/>
      <family val="2"/>
      <charset val="134"/>
    </font>
    <font>
      <b/>
      <sz val="11"/>
      <color theme="3"/>
      <name val="Tahoma"/>
      <family val="2"/>
      <charset val="134"/>
    </font>
    <font>
      <sz val="10"/>
      <color rgb="FF3F3F76"/>
      <name val="Tahoma"/>
      <family val="2"/>
      <charset val="134"/>
    </font>
    <font>
      <sz val="10"/>
      <color rgb="FFFA7D00"/>
      <name val="Tahoma"/>
      <family val="2"/>
      <charset val="134"/>
    </font>
    <font>
      <sz val="10"/>
      <color rgb="FF9C6500"/>
      <name val="Tahoma"/>
      <family val="2"/>
      <charset val="134"/>
    </font>
    <font>
      <sz val="10"/>
      <name val="Tahoma"/>
      <family val="2"/>
    </font>
    <font>
      <sz val="10"/>
      <name val="Arial"/>
      <family val="2"/>
      <charset val="177"/>
    </font>
    <font>
      <sz val="11"/>
      <color theme="1"/>
      <name val="Calibri"/>
      <family val="2"/>
      <charset val="134"/>
      <scheme val="minor"/>
    </font>
    <font>
      <sz val="11"/>
      <color indexed="8"/>
      <name val="Calibri"/>
      <family val="2"/>
    </font>
    <font>
      <sz val="10"/>
      <color indexed="8"/>
      <name val="Tahoma"/>
      <family val="2"/>
      <charset val="134"/>
    </font>
    <font>
      <b/>
      <sz val="10"/>
      <color rgb="FF3F3F3F"/>
      <name val="Tahoma"/>
      <family val="2"/>
      <charset val="134"/>
    </font>
    <font>
      <b/>
      <sz val="18"/>
      <color theme="3"/>
      <name val="Cambria"/>
      <family val="1"/>
      <scheme val="major"/>
    </font>
    <font>
      <b/>
      <sz val="18"/>
      <color theme="3"/>
      <name val="Cambria"/>
      <family val="2"/>
      <charset val="134"/>
      <scheme val="major"/>
    </font>
    <font>
      <b/>
      <sz val="10"/>
      <color theme="1"/>
      <name val="Tahoma"/>
      <family val="2"/>
      <charset val="134"/>
    </font>
    <font>
      <sz val="10"/>
      <color rgb="FFFF0000"/>
      <name val="Tahoma"/>
      <family val="2"/>
      <charset val="13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2"/>
      <name val="宋体"/>
      <charset val="134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Arial Narrow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indexed="18"/>
        <bgColor indexed="32"/>
      </patternFill>
    </fill>
    <fill>
      <patternFill patternType="solid">
        <fgColor indexed="24"/>
        <bgColor indexed="46"/>
      </patternFill>
    </fill>
    <fill>
      <patternFill patternType="solid">
        <fgColor indexed="11"/>
        <bgColor indexed="4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5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9"/>
        <bgColor indexed="52"/>
      </patternFill>
    </fill>
    <fill>
      <patternFill patternType="solid">
        <fgColor indexed="51"/>
        <bgColor indexed="34"/>
      </patternFill>
    </fill>
    <fill>
      <patternFill patternType="solid">
        <fgColor indexed="53"/>
        <bgColor indexed="29"/>
      </patternFill>
    </fill>
    <fill>
      <patternFill patternType="solid">
        <fgColor indexed="49"/>
        <bgColor indexed="40"/>
      </patternFill>
    </fill>
    <fill>
      <patternFill patternType="solid">
        <fgColor indexed="54"/>
        <bgColor indexed="23"/>
      </patternFill>
    </fill>
    <fill>
      <patternFill patternType="solid">
        <fgColor indexed="52"/>
        <b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22"/>
      </patternFill>
    </fill>
    <fill>
      <patternFill patternType="solid">
        <fgColor indexed="5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6"/>
      </bottom>
      <diagonal/>
    </border>
    <border>
      <left/>
      <right/>
      <top/>
      <bottom style="medium">
        <color indexed="46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37">
    <xf numFmtId="0" fontId="0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5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5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5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5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5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5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5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5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5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5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5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5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5" fillId="29" borderId="0" applyNumberFormat="0" applyBorder="0" applyAlignment="0" applyProtection="0"/>
    <xf numFmtId="0" fontId="21" fillId="29" borderId="0" applyNumberFormat="0" applyBorder="0" applyAlignment="0" applyProtection="0"/>
    <xf numFmtId="0" fontId="26" fillId="3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27" fillId="3" borderId="0" applyNumberFormat="0" applyBorder="0" applyAlignment="0" applyProtection="0"/>
    <xf numFmtId="0" fontId="11" fillId="3" borderId="0" applyNumberFormat="0" applyBorder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28" fillId="6" borderId="4" applyNumberFormat="0" applyAlignment="0" applyProtection="0"/>
    <xf numFmtId="0" fontId="15" fillId="6" borderId="4" applyNumberFormat="0" applyAlignment="0" applyProtection="0"/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29" fillId="7" borderId="7" applyNumberFormat="0" applyAlignment="0" applyProtection="0"/>
    <xf numFmtId="0" fontId="17" fillId="7" borderId="7" applyNumberFormat="0" applyAlignment="0" applyProtection="0"/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31" fillId="2" borderId="0" applyNumberFormat="0" applyBorder="0" applyAlignment="0" applyProtection="0"/>
    <xf numFmtId="0" fontId="10" fillId="2" borderId="0" applyNumberFormat="0" applyBorder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32" fillId="0" borderId="1" applyNumberFormat="0" applyFill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33" fillId="0" borderId="2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34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22" fillId="0" borderId="20">
      <protection locked="0"/>
    </xf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164" fontId="22" fillId="0" borderId="20">
      <protection locked="0"/>
    </xf>
    <xf numFmtId="164" fontId="22" fillId="0" borderId="20">
      <protection locked="0"/>
    </xf>
    <xf numFmtId="164" fontId="22" fillId="0" borderId="20">
      <protection locked="0"/>
    </xf>
    <xf numFmtId="164" fontId="22" fillId="0" borderId="20">
      <protection locked="0"/>
    </xf>
    <xf numFmtId="164" fontId="22" fillId="0" borderId="20">
      <protection locked="0"/>
    </xf>
    <xf numFmtId="0" fontId="35" fillId="5" borderId="4" applyNumberFormat="0" applyAlignment="0" applyProtection="0"/>
    <xf numFmtId="164" fontId="22" fillId="0" borderId="20">
      <protection locked="0"/>
    </xf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6" fillId="0" borderId="6" applyNumberFormat="0" applyFill="0" applyAlignment="0" applyProtection="0"/>
    <xf numFmtId="0" fontId="16" fillId="0" borderId="6" applyNumberFormat="0" applyFill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7" fillId="4" borderId="0" applyNumberFormat="0" applyBorder="0" applyAlignment="0" applyProtection="0"/>
    <xf numFmtId="0" fontId="12" fillId="4" borderId="0" applyNumberFormat="0" applyBorder="0" applyAlignment="0" applyProtection="0"/>
    <xf numFmtId="0" fontId="38" fillId="0" borderId="0"/>
    <xf numFmtId="0" fontId="39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40" fillId="0" borderId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41" fillId="8" borderId="8" applyNumberFormat="0" applyFont="0" applyAlignment="0" applyProtection="0"/>
    <xf numFmtId="0" fontId="41" fillId="8" borderId="8" applyNumberFormat="0" applyFont="0" applyAlignment="0" applyProtection="0"/>
    <xf numFmtId="0" fontId="24" fillId="8" borderId="8" applyNumberFormat="0" applyFont="0" applyAlignment="0" applyProtection="0"/>
    <xf numFmtId="0" fontId="42" fillId="8" borderId="8" applyNumberFormat="0" applyFon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43" fillId="6" borderId="5" applyNumberFormat="0" applyAlignment="0" applyProtection="0"/>
    <xf numFmtId="0" fontId="14" fillId="6" borderId="5" applyNumberFormat="0" applyAlignment="0" applyProtection="0"/>
    <xf numFmtId="0" fontId="22" fillId="36" borderId="0" applyNumberFormat="0" applyBorder="0" applyProtection="0">
      <alignment horizontal="right" vertical="top" wrapText="1"/>
    </xf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46" fillId="0" borderId="9" applyNumberFormat="0" applyFill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1" fillId="37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1" fillId="3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1" fillId="39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1" fillId="40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1" fillId="37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1" fillId="3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1" fillId="37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1" fillId="41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1" fillId="4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1" fillId="3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1" fillId="3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38" borderId="0" applyNumberFormat="0" applyBorder="0" applyAlignment="0" applyProtection="0"/>
    <xf numFmtId="0" fontId="23" fillId="37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44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4" borderId="0" applyNumberFormat="0" applyBorder="0" applyAlignment="0" applyProtection="0"/>
    <xf numFmtId="0" fontId="23" fillId="46" borderId="0" applyNumberFormat="0" applyBorder="0" applyAlignment="0" applyProtection="0"/>
    <xf numFmtId="0" fontId="48" fillId="47" borderId="0" applyNumberFormat="0" applyBorder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50" fillId="40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51" fillId="49" borderId="22" applyNumberFormat="0" applyAlignment="0" applyProtection="0"/>
    <xf numFmtId="0" fontId="52" fillId="50" borderId="0" applyNumberFormat="0" applyBorder="0" applyAlignment="0" applyProtection="0"/>
    <xf numFmtId="0" fontId="53" fillId="0" borderId="23" applyNumberFormat="0" applyFill="0" applyAlignment="0" applyProtection="0"/>
    <xf numFmtId="0" fontId="54" fillId="0" borderId="24" applyNumberFormat="0" applyFill="0" applyAlignment="0" applyProtection="0"/>
    <xf numFmtId="0" fontId="55" fillId="0" borderId="25" applyNumberFormat="0" applyFill="0" applyAlignment="0" applyProtection="0"/>
    <xf numFmtId="0" fontId="55" fillId="0" borderId="0" applyNumberFormat="0" applyFill="0" applyBorder="0" applyAlignment="0" applyProtection="0"/>
    <xf numFmtId="0" fontId="22" fillId="0" borderId="20">
      <protection locked="0"/>
    </xf>
    <xf numFmtId="0" fontId="22" fillId="0" borderId="20">
      <protection locked="0"/>
    </xf>
    <xf numFmtId="0" fontId="56" fillId="38" borderId="21" applyNumberFormat="0" applyAlignment="0" applyProtection="0"/>
    <xf numFmtId="0" fontId="56" fillId="51" borderId="4" applyNumberFormat="0" applyAlignment="0" applyProtection="0"/>
    <xf numFmtId="164" fontId="22" fillId="0" borderId="20">
      <protection locked="0"/>
    </xf>
    <xf numFmtId="0" fontId="57" fillId="0" borderId="26" applyNumberFormat="0" applyFill="0" applyAlignment="0" applyProtection="0"/>
    <xf numFmtId="0" fontId="58" fillId="5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>
      <alignment vertical="center"/>
    </xf>
    <xf numFmtId="0" fontId="4" fillId="0" borderId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39" borderId="28" applyNumberFormat="0" applyAlignment="0" applyProtection="0"/>
    <xf numFmtId="0" fontId="22" fillId="53" borderId="27" applyNumberFormat="0" applyFon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0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1" fillId="0" borderId="0" applyNumberFormat="0" applyFill="0" applyBorder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1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3" fillId="0" borderId="0"/>
    <xf numFmtId="0" fontId="2" fillId="0" borderId="0"/>
    <xf numFmtId="0" fontId="1" fillId="0" borderId="0"/>
    <xf numFmtId="0" fontId="59" fillId="0" borderId="0"/>
  </cellStyleXfs>
  <cellXfs count="51">
    <xf numFmtId="0" fontId="0" fillId="0" borderId="0" xfId="0"/>
    <xf numFmtId="0" fontId="63" fillId="54" borderId="0" xfId="1034" quotePrefix="1" applyFont="1" applyFill="1"/>
    <xf numFmtId="0" fontId="63" fillId="33" borderId="0" xfId="1034" quotePrefix="1" applyFont="1" applyFill="1"/>
    <xf numFmtId="0" fontId="66" fillId="0" borderId="0" xfId="1034" applyFont="1" applyAlignment="1">
      <alignment vertical="top" wrapText="1"/>
    </xf>
    <xf numFmtId="0" fontId="64" fillId="0" borderId="0" xfId="1034" applyFont="1"/>
    <xf numFmtId="0" fontId="68" fillId="56" borderId="32" xfId="1034" applyFont="1" applyFill="1" applyBorder="1" applyAlignment="1" applyProtection="1">
      <alignment horizontal="left" wrapText="1"/>
    </xf>
    <xf numFmtId="0" fontId="65" fillId="55" borderId="32" xfId="1034" applyFont="1" applyFill="1" applyBorder="1" applyAlignment="1">
      <alignment horizontal="left"/>
    </xf>
    <xf numFmtId="0" fontId="65" fillId="0" borderId="32" xfId="1034" applyFont="1" applyFill="1" applyBorder="1" applyAlignment="1">
      <alignment horizontal="left"/>
    </xf>
    <xf numFmtId="0" fontId="68" fillId="56" borderId="10" xfId="1034" applyFont="1" applyFill="1" applyBorder="1" applyAlignment="1" applyProtection="1">
      <alignment horizontal="left" wrapText="1"/>
    </xf>
    <xf numFmtId="0" fontId="65" fillId="55" borderId="10" xfId="1034" applyFont="1" applyFill="1" applyBorder="1" applyAlignment="1">
      <alignment horizontal="left"/>
    </xf>
    <xf numFmtId="0" fontId="65" fillId="0" borderId="10" xfId="1034" applyFont="1" applyFill="1" applyBorder="1" applyAlignment="1">
      <alignment horizontal="left"/>
    </xf>
    <xf numFmtId="0" fontId="66" fillId="0" borderId="0" xfId="0" applyFont="1"/>
    <xf numFmtId="0" fontId="66" fillId="0" borderId="0" xfId="1034" applyFont="1"/>
    <xf numFmtId="0" fontId="63" fillId="0" borderId="0" xfId="1034" applyFont="1"/>
    <xf numFmtId="0" fontId="63" fillId="57" borderId="0" xfId="1034" quotePrefix="1" applyFont="1" applyFill="1"/>
    <xf numFmtId="0" fontId="65" fillId="0" borderId="0" xfId="0" applyFont="1"/>
    <xf numFmtId="0" fontId="65" fillId="0" borderId="0" xfId="0" applyFont="1" applyFill="1"/>
    <xf numFmtId="0" fontId="66" fillId="0" borderId="0" xfId="0" applyFont="1" applyFill="1"/>
    <xf numFmtId="0" fontId="66" fillId="55" borderId="10" xfId="1034" applyFont="1" applyFill="1" applyBorder="1" applyAlignment="1">
      <alignment horizontal="left"/>
    </xf>
    <xf numFmtId="0" fontId="66" fillId="0" borderId="10" xfId="1034" applyFont="1" applyFill="1" applyBorder="1" applyAlignment="1">
      <alignment horizontal="left"/>
    </xf>
    <xf numFmtId="0" fontId="66" fillId="55" borderId="32" xfId="1034" applyFont="1" applyFill="1" applyBorder="1" applyAlignment="1">
      <alignment horizontal="left"/>
    </xf>
    <xf numFmtId="0" fontId="63" fillId="0" borderId="10" xfId="1034" applyFont="1" applyFill="1" applyBorder="1" applyAlignment="1">
      <alignment horizontal="left"/>
    </xf>
    <xf numFmtId="0" fontId="63" fillId="55" borderId="10" xfId="1034" applyFont="1" applyFill="1" applyBorder="1" applyAlignment="1">
      <alignment horizontal="left"/>
    </xf>
    <xf numFmtId="0" fontId="65" fillId="54" borderId="10" xfId="1034" applyFont="1" applyFill="1" applyBorder="1" applyAlignment="1">
      <alignment horizontal="left"/>
    </xf>
    <xf numFmtId="0" fontId="65" fillId="58" borderId="32" xfId="1034" applyFont="1" applyFill="1" applyBorder="1" applyAlignment="1">
      <alignment horizontal="left"/>
    </xf>
    <xf numFmtId="0" fontId="65" fillId="58" borderId="10" xfId="1034" applyFont="1" applyFill="1" applyBorder="1" applyAlignment="1">
      <alignment horizontal="left"/>
    </xf>
    <xf numFmtId="0" fontId="66" fillId="58" borderId="10" xfId="1034" applyFont="1" applyFill="1" applyBorder="1" applyAlignment="1">
      <alignment horizontal="left"/>
    </xf>
    <xf numFmtId="0" fontId="65" fillId="54" borderId="32" xfId="1034" applyFont="1" applyFill="1" applyBorder="1" applyAlignment="1">
      <alignment horizontal="left"/>
    </xf>
    <xf numFmtId="0" fontId="63" fillId="58" borderId="10" xfId="1034" applyFont="1" applyFill="1" applyBorder="1" applyAlignment="1">
      <alignment horizontal="left"/>
    </xf>
    <xf numFmtId="0" fontId="65" fillId="57" borderId="10" xfId="1034" applyFont="1" applyFill="1" applyBorder="1" applyAlignment="1">
      <alignment horizontal="left"/>
    </xf>
    <xf numFmtId="0" fontId="65" fillId="33" borderId="10" xfId="1034" applyFont="1" applyFill="1" applyBorder="1" applyAlignment="1">
      <alignment horizontal="left"/>
    </xf>
    <xf numFmtId="0" fontId="22" fillId="0" borderId="0" xfId="1036" applyFont="1" applyBorder="1" applyAlignment="1">
      <alignment vertical="top" wrapText="1"/>
    </xf>
    <xf numFmtId="0" fontId="70" fillId="0" borderId="0" xfId="1036" applyFont="1" applyBorder="1" applyAlignment="1">
      <alignment horizontal="left" vertical="top"/>
    </xf>
    <xf numFmtId="0" fontId="22" fillId="0" borderId="0" xfId="1036" applyFont="1" applyBorder="1" applyAlignment="1">
      <alignment vertical="top"/>
    </xf>
    <xf numFmtId="0" fontId="22" fillId="0" borderId="0" xfId="1036" applyFont="1" applyBorder="1" applyAlignment="1">
      <alignment horizontal="center" vertical="top"/>
    </xf>
    <xf numFmtId="0" fontId="69" fillId="0" borderId="33" xfId="1036" applyFont="1" applyBorder="1" applyAlignment="1">
      <alignment horizontal="center"/>
    </xf>
    <xf numFmtId="0" fontId="22" fillId="0" borderId="33" xfId="1036" applyFont="1" applyBorder="1" applyAlignment="1">
      <alignment horizontal="center" vertical="center"/>
    </xf>
    <xf numFmtId="0" fontId="22" fillId="0" borderId="33" xfId="1036" applyFont="1" applyBorder="1" applyAlignment="1">
      <alignment vertical="center" wrapText="1"/>
    </xf>
    <xf numFmtId="0" fontId="22" fillId="0" borderId="33" xfId="1036" applyFont="1" applyBorder="1" applyAlignment="1">
      <alignment horizontal="center" vertical="top"/>
    </xf>
    <xf numFmtId="0" fontId="22" fillId="0" borderId="33" xfId="1036" applyFont="1" applyBorder="1" applyAlignment="1">
      <alignment vertical="top" wrapText="1"/>
    </xf>
    <xf numFmtId="0" fontId="22" fillId="0" borderId="33" xfId="1036" applyFont="1" applyBorder="1" applyAlignment="1">
      <alignment horizontal="left" vertical="top" wrapText="1"/>
    </xf>
    <xf numFmtId="165" fontId="22" fillId="0" borderId="0" xfId="1036" applyNumberFormat="1" applyFont="1" applyBorder="1" applyAlignment="1">
      <alignment vertical="top"/>
    </xf>
    <xf numFmtId="0" fontId="69" fillId="0" borderId="33" xfId="1036" applyFont="1" applyBorder="1" applyAlignment="1">
      <alignment horizontal="center" wrapText="1"/>
    </xf>
    <xf numFmtId="0" fontId="0" fillId="0" borderId="33" xfId="1036" applyFont="1" applyBorder="1" applyAlignment="1">
      <alignment horizontal="center" vertical="center"/>
    </xf>
    <xf numFmtId="0" fontId="0" fillId="0" borderId="33" xfId="1036" quotePrefix="1" applyNumberFormat="1" applyFont="1" applyBorder="1" applyAlignment="1">
      <alignment horizontal="center" vertical="center"/>
    </xf>
    <xf numFmtId="0" fontId="22" fillId="0" borderId="33" xfId="1036" quotePrefix="1" applyNumberFormat="1" applyFont="1" applyBorder="1" applyAlignment="1">
      <alignment horizontal="center" vertical="center"/>
    </xf>
    <xf numFmtId="14" fontId="22" fillId="0" borderId="33" xfId="1036" quotePrefix="1" applyNumberFormat="1" applyFont="1" applyBorder="1" applyAlignment="1">
      <alignment horizontal="center" vertical="center"/>
    </xf>
    <xf numFmtId="165" fontId="22" fillId="0" borderId="33" xfId="1036" applyNumberFormat="1" applyFont="1" applyBorder="1" applyAlignment="1">
      <alignment horizontal="center" vertical="top"/>
    </xf>
    <xf numFmtId="0" fontId="0" fillId="0" borderId="0" xfId="1036" applyFont="1" applyBorder="1" applyAlignment="1">
      <alignment horizontal="left" vertical="top"/>
    </xf>
    <xf numFmtId="0" fontId="22" fillId="0" borderId="0" xfId="1036" applyFont="1" applyBorder="1" applyAlignment="1">
      <alignment horizontal="left" vertical="top"/>
    </xf>
    <xf numFmtId="0" fontId="0" fillId="0" borderId="33" xfId="1036" applyFont="1" applyBorder="1" applyAlignment="1">
      <alignment vertical="center" wrapText="1"/>
    </xf>
  </cellXfs>
  <cellStyles count="1037">
    <cellStyle name="20% - Accent1 10" xfId="394"/>
    <cellStyle name="20% - Accent1 2" xfId="1"/>
    <cellStyle name="20% - Accent1 2 2" xfId="395"/>
    <cellStyle name="20% - Accent1 2 3" xfId="396"/>
    <cellStyle name="20% - Accent1 2 4" xfId="397"/>
    <cellStyle name="20% - Accent1 2 5" xfId="398"/>
    <cellStyle name="20% - Accent1 3" xfId="2"/>
    <cellStyle name="20% - Accent1 3 2" xfId="399"/>
    <cellStyle name="20% - Accent1 3 3" xfId="400"/>
    <cellStyle name="20% - Accent1 3 4" xfId="401"/>
    <cellStyle name="20% - Accent1 3 5" xfId="402"/>
    <cellStyle name="20% - Accent1 4" xfId="3"/>
    <cellStyle name="20% - Accent1 4 2" xfId="403"/>
    <cellStyle name="20% - Accent1 4 3" xfId="404"/>
    <cellStyle name="20% - Accent1 4 4" xfId="405"/>
    <cellStyle name="20% - Accent1 4 5" xfId="406"/>
    <cellStyle name="20% - Accent1 5" xfId="4"/>
    <cellStyle name="20% - Accent1 5 2" xfId="407"/>
    <cellStyle name="20% - Accent1 5 3" xfId="408"/>
    <cellStyle name="20% - Accent1 5 4" xfId="409"/>
    <cellStyle name="20% - Accent1 5 5" xfId="410"/>
    <cellStyle name="20% - Accent1 6" xfId="5"/>
    <cellStyle name="20% - Accent1 6 2" xfId="411"/>
    <cellStyle name="20% - Accent1 6 3" xfId="412"/>
    <cellStyle name="20% - Accent1 6 4" xfId="413"/>
    <cellStyle name="20% - Accent1 6 5" xfId="414"/>
    <cellStyle name="20% - Accent1 7" xfId="6"/>
    <cellStyle name="20% - Accent1 7 2" xfId="7"/>
    <cellStyle name="20% - Accent1 8" xfId="8"/>
    <cellStyle name="20% - Accent1 8 2" xfId="415"/>
    <cellStyle name="20% - Accent1 8 3" xfId="416"/>
    <cellStyle name="20% - Accent1 8 4" xfId="417"/>
    <cellStyle name="20% - Accent1 8 5" xfId="418"/>
    <cellStyle name="20% - Accent1 9" xfId="419"/>
    <cellStyle name="20% - Accent2 10" xfId="420"/>
    <cellStyle name="20% - Accent2 2" xfId="9"/>
    <cellStyle name="20% - Accent2 2 2" xfId="421"/>
    <cellStyle name="20% - Accent2 2 3" xfId="422"/>
    <cellStyle name="20% - Accent2 2 4" xfId="423"/>
    <cellStyle name="20% - Accent2 2 5" xfId="424"/>
    <cellStyle name="20% - Accent2 3" xfId="10"/>
    <cellStyle name="20% - Accent2 3 2" xfId="425"/>
    <cellStyle name="20% - Accent2 3 3" xfId="426"/>
    <cellStyle name="20% - Accent2 3 4" xfId="427"/>
    <cellStyle name="20% - Accent2 3 5" xfId="428"/>
    <cellStyle name="20% - Accent2 4" xfId="11"/>
    <cellStyle name="20% - Accent2 4 2" xfId="429"/>
    <cellStyle name="20% - Accent2 4 3" xfId="430"/>
    <cellStyle name="20% - Accent2 4 4" xfId="431"/>
    <cellStyle name="20% - Accent2 4 5" xfId="432"/>
    <cellStyle name="20% - Accent2 5" xfId="12"/>
    <cellStyle name="20% - Accent2 5 2" xfId="433"/>
    <cellStyle name="20% - Accent2 5 3" xfId="434"/>
    <cellStyle name="20% - Accent2 5 4" xfId="435"/>
    <cellStyle name="20% - Accent2 5 5" xfId="436"/>
    <cellStyle name="20% - Accent2 6" xfId="13"/>
    <cellStyle name="20% - Accent2 6 2" xfId="437"/>
    <cellStyle name="20% - Accent2 6 3" xfId="438"/>
    <cellStyle name="20% - Accent2 6 4" xfId="439"/>
    <cellStyle name="20% - Accent2 6 5" xfId="440"/>
    <cellStyle name="20% - Accent2 7" xfId="14"/>
    <cellStyle name="20% - Accent2 7 2" xfId="15"/>
    <cellStyle name="20% - Accent2 8" xfId="16"/>
    <cellStyle name="20% - Accent2 8 2" xfId="441"/>
    <cellStyle name="20% - Accent2 8 3" xfId="442"/>
    <cellStyle name="20% - Accent2 8 4" xfId="443"/>
    <cellStyle name="20% - Accent2 8 5" xfId="444"/>
    <cellStyle name="20% - Accent2 9" xfId="445"/>
    <cellStyle name="20% - Accent3 10" xfId="446"/>
    <cellStyle name="20% - Accent3 2" xfId="17"/>
    <cellStyle name="20% - Accent3 2 2" xfId="447"/>
    <cellStyle name="20% - Accent3 2 3" xfId="448"/>
    <cellStyle name="20% - Accent3 2 4" xfId="449"/>
    <cellStyle name="20% - Accent3 2 5" xfId="450"/>
    <cellStyle name="20% - Accent3 3" xfId="18"/>
    <cellStyle name="20% - Accent3 3 2" xfId="451"/>
    <cellStyle name="20% - Accent3 3 3" xfId="452"/>
    <cellStyle name="20% - Accent3 3 4" xfId="453"/>
    <cellStyle name="20% - Accent3 3 5" xfId="454"/>
    <cellStyle name="20% - Accent3 4" xfId="19"/>
    <cellStyle name="20% - Accent3 4 2" xfId="455"/>
    <cellStyle name="20% - Accent3 4 3" xfId="456"/>
    <cellStyle name="20% - Accent3 4 4" xfId="457"/>
    <cellStyle name="20% - Accent3 4 5" xfId="458"/>
    <cellStyle name="20% - Accent3 5" xfId="20"/>
    <cellStyle name="20% - Accent3 5 2" xfId="459"/>
    <cellStyle name="20% - Accent3 5 3" xfId="460"/>
    <cellStyle name="20% - Accent3 5 4" xfId="461"/>
    <cellStyle name="20% - Accent3 5 5" xfId="462"/>
    <cellStyle name="20% - Accent3 6" xfId="21"/>
    <cellStyle name="20% - Accent3 6 2" xfId="463"/>
    <cellStyle name="20% - Accent3 6 3" xfId="464"/>
    <cellStyle name="20% - Accent3 6 4" xfId="465"/>
    <cellStyle name="20% - Accent3 6 5" xfId="466"/>
    <cellStyle name="20% - Accent3 7" xfId="22"/>
    <cellStyle name="20% - Accent3 7 2" xfId="23"/>
    <cellStyle name="20% - Accent3 8" xfId="24"/>
    <cellStyle name="20% - Accent3 8 2" xfId="467"/>
    <cellStyle name="20% - Accent3 8 3" xfId="468"/>
    <cellStyle name="20% - Accent3 8 4" xfId="469"/>
    <cellStyle name="20% - Accent3 8 5" xfId="470"/>
    <cellStyle name="20% - Accent3 9" xfId="471"/>
    <cellStyle name="20% - Accent4 10" xfId="472"/>
    <cellStyle name="20% - Accent4 2" xfId="25"/>
    <cellStyle name="20% - Accent4 2 2" xfId="473"/>
    <cellStyle name="20% - Accent4 2 3" xfId="474"/>
    <cellStyle name="20% - Accent4 2 4" xfId="475"/>
    <cellStyle name="20% - Accent4 2 5" xfId="476"/>
    <cellStyle name="20% - Accent4 3" xfId="26"/>
    <cellStyle name="20% - Accent4 3 2" xfId="477"/>
    <cellStyle name="20% - Accent4 3 3" xfId="478"/>
    <cellStyle name="20% - Accent4 3 4" xfId="479"/>
    <cellStyle name="20% - Accent4 3 5" xfId="480"/>
    <cellStyle name="20% - Accent4 4" xfId="27"/>
    <cellStyle name="20% - Accent4 4 2" xfId="481"/>
    <cellStyle name="20% - Accent4 4 3" xfId="482"/>
    <cellStyle name="20% - Accent4 4 4" xfId="483"/>
    <cellStyle name="20% - Accent4 4 5" xfId="484"/>
    <cellStyle name="20% - Accent4 5" xfId="28"/>
    <cellStyle name="20% - Accent4 5 2" xfId="485"/>
    <cellStyle name="20% - Accent4 5 3" xfId="486"/>
    <cellStyle name="20% - Accent4 5 4" xfId="487"/>
    <cellStyle name="20% - Accent4 5 5" xfId="488"/>
    <cellStyle name="20% - Accent4 6" xfId="29"/>
    <cellStyle name="20% - Accent4 6 2" xfId="489"/>
    <cellStyle name="20% - Accent4 6 3" xfId="490"/>
    <cellStyle name="20% - Accent4 6 4" xfId="491"/>
    <cellStyle name="20% - Accent4 6 5" xfId="492"/>
    <cellStyle name="20% - Accent4 7" xfId="30"/>
    <cellStyle name="20% - Accent4 7 2" xfId="31"/>
    <cellStyle name="20% - Accent4 8" xfId="32"/>
    <cellStyle name="20% - Accent4 8 2" xfId="493"/>
    <cellStyle name="20% - Accent4 8 3" xfId="494"/>
    <cellStyle name="20% - Accent4 8 4" xfId="495"/>
    <cellStyle name="20% - Accent4 8 5" xfId="496"/>
    <cellStyle name="20% - Accent4 9" xfId="497"/>
    <cellStyle name="20% - Accent5 10" xfId="498"/>
    <cellStyle name="20% - Accent5 2" xfId="33"/>
    <cellStyle name="20% - Accent5 2 2" xfId="499"/>
    <cellStyle name="20% - Accent5 2 3" xfId="500"/>
    <cellStyle name="20% - Accent5 2 4" xfId="501"/>
    <cellStyle name="20% - Accent5 2 5" xfId="502"/>
    <cellStyle name="20% - Accent5 3" xfId="34"/>
    <cellStyle name="20% - Accent5 3 2" xfId="503"/>
    <cellStyle name="20% - Accent5 3 3" xfId="504"/>
    <cellStyle name="20% - Accent5 3 4" xfId="505"/>
    <cellStyle name="20% - Accent5 3 5" xfId="506"/>
    <cellStyle name="20% - Accent5 4" xfId="35"/>
    <cellStyle name="20% - Accent5 4 2" xfId="507"/>
    <cellStyle name="20% - Accent5 4 3" xfId="508"/>
    <cellStyle name="20% - Accent5 4 4" xfId="509"/>
    <cellStyle name="20% - Accent5 4 5" xfId="510"/>
    <cellStyle name="20% - Accent5 5" xfId="36"/>
    <cellStyle name="20% - Accent5 5 2" xfId="511"/>
    <cellStyle name="20% - Accent5 5 3" xfId="512"/>
    <cellStyle name="20% - Accent5 5 4" xfId="513"/>
    <cellStyle name="20% - Accent5 5 5" xfId="514"/>
    <cellStyle name="20% - Accent5 6" xfId="37"/>
    <cellStyle name="20% - Accent5 6 2" xfId="515"/>
    <cellStyle name="20% - Accent5 6 3" xfId="516"/>
    <cellStyle name="20% - Accent5 6 4" xfId="517"/>
    <cellStyle name="20% - Accent5 6 5" xfId="518"/>
    <cellStyle name="20% - Accent5 7" xfId="38"/>
    <cellStyle name="20% - Accent5 7 2" xfId="39"/>
    <cellStyle name="20% - Accent5 8" xfId="40"/>
    <cellStyle name="20% - Accent5 8 2" xfId="519"/>
    <cellStyle name="20% - Accent5 8 3" xfId="520"/>
    <cellStyle name="20% - Accent5 8 4" xfId="521"/>
    <cellStyle name="20% - Accent5 8 5" xfId="522"/>
    <cellStyle name="20% - Accent5 9" xfId="523"/>
    <cellStyle name="20% - Accent6 10" xfId="524"/>
    <cellStyle name="20% - Accent6 2" xfId="41"/>
    <cellStyle name="20% - Accent6 2 2" xfId="525"/>
    <cellStyle name="20% - Accent6 2 3" xfId="526"/>
    <cellStyle name="20% - Accent6 2 4" xfId="527"/>
    <cellStyle name="20% - Accent6 2 5" xfId="528"/>
    <cellStyle name="20% - Accent6 3" xfId="42"/>
    <cellStyle name="20% - Accent6 3 2" xfId="529"/>
    <cellStyle name="20% - Accent6 3 3" xfId="530"/>
    <cellStyle name="20% - Accent6 3 4" xfId="531"/>
    <cellStyle name="20% - Accent6 3 5" xfId="532"/>
    <cellStyle name="20% - Accent6 4" xfId="43"/>
    <cellStyle name="20% - Accent6 4 2" xfId="533"/>
    <cellStyle name="20% - Accent6 4 3" xfId="534"/>
    <cellStyle name="20% - Accent6 4 4" xfId="535"/>
    <cellStyle name="20% - Accent6 4 5" xfId="536"/>
    <cellStyle name="20% - Accent6 5" xfId="44"/>
    <cellStyle name="20% - Accent6 5 2" xfId="537"/>
    <cellStyle name="20% - Accent6 5 3" xfId="538"/>
    <cellStyle name="20% - Accent6 5 4" xfId="539"/>
    <cellStyle name="20% - Accent6 5 5" xfId="540"/>
    <cellStyle name="20% - Accent6 6" xfId="45"/>
    <cellStyle name="20% - Accent6 6 2" xfId="541"/>
    <cellStyle name="20% - Accent6 6 3" xfId="542"/>
    <cellStyle name="20% - Accent6 6 4" xfId="543"/>
    <cellStyle name="20% - Accent6 6 5" xfId="544"/>
    <cellStyle name="20% - Accent6 7" xfId="46"/>
    <cellStyle name="20% - Accent6 7 2" xfId="47"/>
    <cellStyle name="20% - Accent6 8" xfId="48"/>
    <cellStyle name="20% - Accent6 8 2" xfId="545"/>
    <cellStyle name="20% - Accent6 8 3" xfId="546"/>
    <cellStyle name="20% - Accent6 8 4" xfId="547"/>
    <cellStyle name="20% - Accent6 8 5" xfId="548"/>
    <cellStyle name="20% - Accent6 9" xfId="549"/>
    <cellStyle name="40% - Accent1 10" xfId="550"/>
    <cellStyle name="40% - Accent1 2" xfId="49"/>
    <cellStyle name="40% - Accent1 2 2" xfId="551"/>
    <cellStyle name="40% - Accent1 2 3" xfId="552"/>
    <cellStyle name="40% - Accent1 2 4" xfId="553"/>
    <cellStyle name="40% - Accent1 2 5" xfId="554"/>
    <cellStyle name="40% - Accent1 3" xfId="50"/>
    <cellStyle name="40% - Accent1 3 2" xfId="555"/>
    <cellStyle name="40% - Accent1 3 3" xfId="556"/>
    <cellStyle name="40% - Accent1 3 4" xfId="557"/>
    <cellStyle name="40% - Accent1 3 5" xfId="558"/>
    <cellStyle name="40% - Accent1 4" xfId="51"/>
    <cellStyle name="40% - Accent1 4 2" xfId="559"/>
    <cellStyle name="40% - Accent1 4 3" xfId="560"/>
    <cellStyle name="40% - Accent1 4 4" xfId="561"/>
    <cellStyle name="40% - Accent1 4 5" xfId="562"/>
    <cellStyle name="40% - Accent1 5" xfId="52"/>
    <cellStyle name="40% - Accent1 5 2" xfId="563"/>
    <cellStyle name="40% - Accent1 5 3" xfId="564"/>
    <cellStyle name="40% - Accent1 5 4" xfId="565"/>
    <cellStyle name="40% - Accent1 5 5" xfId="566"/>
    <cellStyle name="40% - Accent1 6" xfId="53"/>
    <cellStyle name="40% - Accent1 6 2" xfId="567"/>
    <cellStyle name="40% - Accent1 6 3" xfId="568"/>
    <cellStyle name="40% - Accent1 6 4" xfId="569"/>
    <cellStyle name="40% - Accent1 6 5" xfId="570"/>
    <cellStyle name="40% - Accent1 7" xfId="54"/>
    <cellStyle name="40% - Accent1 7 2" xfId="55"/>
    <cellStyle name="40% - Accent1 8" xfId="56"/>
    <cellStyle name="40% - Accent1 8 2" xfId="571"/>
    <cellStyle name="40% - Accent1 8 3" xfId="572"/>
    <cellStyle name="40% - Accent1 8 4" xfId="573"/>
    <cellStyle name="40% - Accent1 8 5" xfId="574"/>
    <cellStyle name="40% - Accent1 9" xfId="575"/>
    <cellStyle name="40% - Accent2 10" xfId="576"/>
    <cellStyle name="40% - Accent2 2" xfId="57"/>
    <cellStyle name="40% - Accent2 2 2" xfId="577"/>
    <cellStyle name="40% - Accent2 2 3" xfId="578"/>
    <cellStyle name="40% - Accent2 2 4" xfId="579"/>
    <cellStyle name="40% - Accent2 2 5" xfId="580"/>
    <cellStyle name="40% - Accent2 3" xfId="58"/>
    <cellStyle name="40% - Accent2 3 2" xfId="581"/>
    <cellStyle name="40% - Accent2 3 3" xfId="582"/>
    <cellStyle name="40% - Accent2 3 4" xfId="583"/>
    <cellStyle name="40% - Accent2 3 5" xfId="584"/>
    <cellStyle name="40% - Accent2 4" xfId="59"/>
    <cellStyle name="40% - Accent2 4 2" xfId="585"/>
    <cellStyle name="40% - Accent2 4 3" xfId="586"/>
    <cellStyle name="40% - Accent2 4 4" xfId="587"/>
    <cellStyle name="40% - Accent2 4 5" xfId="588"/>
    <cellStyle name="40% - Accent2 5" xfId="60"/>
    <cellStyle name="40% - Accent2 5 2" xfId="589"/>
    <cellStyle name="40% - Accent2 5 3" xfId="590"/>
    <cellStyle name="40% - Accent2 5 4" xfId="591"/>
    <cellStyle name="40% - Accent2 5 5" xfId="592"/>
    <cellStyle name="40% - Accent2 6" xfId="61"/>
    <cellStyle name="40% - Accent2 6 2" xfId="593"/>
    <cellStyle name="40% - Accent2 6 3" xfId="594"/>
    <cellStyle name="40% - Accent2 6 4" xfId="595"/>
    <cellStyle name="40% - Accent2 6 5" xfId="596"/>
    <cellStyle name="40% - Accent2 7" xfId="62"/>
    <cellStyle name="40% - Accent2 7 2" xfId="63"/>
    <cellStyle name="40% - Accent2 8" xfId="64"/>
    <cellStyle name="40% - Accent2 8 2" xfId="597"/>
    <cellStyle name="40% - Accent2 8 3" xfId="598"/>
    <cellStyle name="40% - Accent2 8 4" xfId="599"/>
    <cellStyle name="40% - Accent2 8 5" xfId="600"/>
    <cellStyle name="40% - Accent2 9" xfId="601"/>
    <cellStyle name="40% - Accent3 10" xfId="602"/>
    <cellStyle name="40% - Accent3 2" xfId="65"/>
    <cellStyle name="40% - Accent3 2 2" xfId="603"/>
    <cellStyle name="40% - Accent3 2 3" xfId="604"/>
    <cellStyle name="40% - Accent3 2 4" xfId="605"/>
    <cellStyle name="40% - Accent3 2 5" xfId="606"/>
    <cellStyle name="40% - Accent3 3" xfId="66"/>
    <cellStyle name="40% - Accent3 3 2" xfId="607"/>
    <cellStyle name="40% - Accent3 3 3" xfId="608"/>
    <cellStyle name="40% - Accent3 3 4" xfId="609"/>
    <cellStyle name="40% - Accent3 3 5" xfId="610"/>
    <cellStyle name="40% - Accent3 4" xfId="67"/>
    <cellStyle name="40% - Accent3 4 2" xfId="611"/>
    <cellStyle name="40% - Accent3 4 3" xfId="612"/>
    <cellStyle name="40% - Accent3 4 4" xfId="613"/>
    <cellStyle name="40% - Accent3 4 5" xfId="614"/>
    <cellStyle name="40% - Accent3 5" xfId="68"/>
    <cellStyle name="40% - Accent3 5 2" xfId="615"/>
    <cellStyle name="40% - Accent3 5 3" xfId="616"/>
    <cellStyle name="40% - Accent3 5 4" xfId="617"/>
    <cellStyle name="40% - Accent3 5 5" xfId="618"/>
    <cellStyle name="40% - Accent3 6" xfId="69"/>
    <cellStyle name="40% - Accent3 6 2" xfId="619"/>
    <cellStyle name="40% - Accent3 6 3" xfId="620"/>
    <cellStyle name="40% - Accent3 6 4" xfId="621"/>
    <cellStyle name="40% - Accent3 6 5" xfId="622"/>
    <cellStyle name="40% - Accent3 7" xfId="70"/>
    <cellStyle name="40% - Accent3 7 2" xfId="71"/>
    <cellStyle name="40% - Accent3 8" xfId="72"/>
    <cellStyle name="40% - Accent3 8 2" xfId="623"/>
    <cellStyle name="40% - Accent3 8 3" xfId="624"/>
    <cellStyle name="40% - Accent3 8 4" xfId="625"/>
    <cellStyle name="40% - Accent3 8 5" xfId="626"/>
    <cellStyle name="40% - Accent3 9" xfId="627"/>
    <cellStyle name="40% - Accent4 10" xfId="628"/>
    <cellStyle name="40% - Accent4 2" xfId="73"/>
    <cellStyle name="40% - Accent4 2 2" xfId="629"/>
    <cellStyle name="40% - Accent4 2 3" xfId="630"/>
    <cellStyle name="40% - Accent4 2 4" xfId="631"/>
    <cellStyle name="40% - Accent4 2 5" xfId="632"/>
    <cellStyle name="40% - Accent4 3" xfId="74"/>
    <cellStyle name="40% - Accent4 3 2" xfId="633"/>
    <cellStyle name="40% - Accent4 3 3" xfId="634"/>
    <cellStyle name="40% - Accent4 3 4" xfId="635"/>
    <cellStyle name="40% - Accent4 3 5" xfId="636"/>
    <cellStyle name="40% - Accent4 4" xfId="75"/>
    <cellStyle name="40% - Accent4 4 2" xfId="637"/>
    <cellStyle name="40% - Accent4 4 3" xfId="638"/>
    <cellStyle name="40% - Accent4 4 4" xfId="639"/>
    <cellStyle name="40% - Accent4 4 5" xfId="640"/>
    <cellStyle name="40% - Accent4 5" xfId="76"/>
    <cellStyle name="40% - Accent4 5 2" xfId="641"/>
    <cellStyle name="40% - Accent4 5 3" xfId="642"/>
    <cellStyle name="40% - Accent4 5 4" xfId="643"/>
    <cellStyle name="40% - Accent4 5 5" xfId="644"/>
    <cellStyle name="40% - Accent4 6" xfId="77"/>
    <cellStyle name="40% - Accent4 6 2" xfId="645"/>
    <cellStyle name="40% - Accent4 6 3" xfId="646"/>
    <cellStyle name="40% - Accent4 6 4" xfId="647"/>
    <cellStyle name="40% - Accent4 6 5" xfId="648"/>
    <cellStyle name="40% - Accent4 7" xfId="78"/>
    <cellStyle name="40% - Accent4 7 2" xfId="79"/>
    <cellStyle name="40% - Accent4 8" xfId="80"/>
    <cellStyle name="40% - Accent4 8 2" xfId="649"/>
    <cellStyle name="40% - Accent4 8 3" xfId="650"/>
    <cellStyle name="40% - Accent4 8 4" xfId="651"/>
    <cellStyle name="40% - Accent4 8 5" xfId="652"/>
    <cellStyle name="40% - Accent4 9" xfId="653"/>
    <cellStyle name="40% - Accent5 10" xfId="654"/>
    <cellStyle name="40% - Accent5 2" xfId="81"/>
    <cellStyle name="40% - Accent5 2 2" xfId="655"/>
    <cellStyle name="40% - Accent5 2 3" xfId="656"/>
    <cellStyle name="40% - Accent5 2 4" xfId="657"/>
    <cellStyle name="40% - Accent5 2 5" xfId="658"/>
    <cellStyle name="40% - Accent5 3" xfId="82"/>
    <cellStyle name="40% - Accent5 3 2" xfId="659"/>
    <cellStyle name="40% - Accent5 3 3" xfId="660"/>
    <cellStyle name="40% - Accent5 3 4" xfId="661"/>
    <cellStyle name="40% - Accent5 3 5" xfId="662"/>
    <cellStyle name="40% - Accent5 4" xfId="83"/>
    <cellStyle name="40% - Accent5 4 2" xfId="663"/>
    <cellStyle name="40% - Accent5 4 3" xfId="664"/>
    <cellStyle name="40% - Accent5 4 4" xfId="665"/>
    <cellStyle name="40% - Accent5 4 5" xfId="666"/>
    <cellStyle name="40% - Accent5 5" xfId="84"/>
    <cellStyle name="40% - Accent5 5 2" xfId="667"/>
    <cellStyle name="40% - Accent5 5 3" xfId="668"/>
    <cellStyle name="40% - Accent5 5 4" xfId="669"/>
    <cellStyle name="40% - Accent5 5 5" xfId="670"/>
    <cellStyle name="40% - Accent5 6" xfId="85"/>
    <cellStyle name="40% - Accent5 6 2" xfId="671"/>
    <cellStyle name="40% - Accent5 6 3" xfId="672"/>
    <cellStyle name="40% - Accent5 6 4" xfId="673"/>
    <cellStyle name="40% - Accent5 6 5" xfId="674"/>
    <cellStyle name="40% - Accent5 7" xfId="86"/>
    <cellStyle name="40% - Accent5 7 2" xfId="87"/>
    <cellStyle name="40% - Accent5 8" xfId="88"/>
    <cellStyle name="40% - Accent5 8 2" xfId="675"/>
    <cellStyle name="40% - Accent5 8 3" xfId="676"/>
    <cellStyle name="40% - Accent5 8 4" xfId="677"/>
    <cellStyle name="40% - Accent5 8 5" xfId="678"/>
    <cellStyle name="40% - Accent5 9" xfId="679"/>
    <cellStyle name="40% - Accent6 10" xfId="680"/>
    <cellStyle name="40% - Accent6 2" xfId="89"/>
    <cellStyle name="40% - Accent6 2 2" xfId="681"/>
    <cellStyle name="40% - Accent6 2 3" xfId="682"/>
    <cellStyle name="40% - Accent6 2 4" xfId="683"/>
    <cellStyle name="40% - Accent6 2 5" xfId="684"/>
    <cellStyle name="40% - Accent6 3" xfId="90"/>
    <cellStyle name="40% - Accent6 3 2" xfId="685"/>
    <cellStyle name="40% - Accent6 3 3" xfId="686"/>
    <cellStyle name="40% - Accent6 3 4" xfId="687"/>
    <cellStyle name="40% - Accent6 3 5" xfId="688"/>
    <cellStyle name="40% - Accent6 4" xfId="91"/>
    <cellStyle name="40% - Accent6 4 2" xfId="689"/>
    <cellStyle name="40% - Accent6 4 3" xfId="690"/>
    <cellStyle name="40% - Accent6 4 4" xfId="691"/>
    <cellStyle name="40% - Accent6 4 5" xfId="692"/>
    <cellStyle name="40% - Accent6 5" xfId="92"/>
    <cellStyle name="40% - Accent6 5 2" xfId="693"/>
    <cellStyle name="40% - Accent6 5 3" xfId="694"/>
    <cellStyle name="40% - Accent6 5 4" xfId="695"/>
    <cellStyle name="40% - Accent6 5 5" xfId="696"/>
    <cellStyle name="40% - Accent6 6" xfId="93"/>
    <cellStyle name="40% - Accent6 6 2" xfId="697"/>
    <cellStyle name="40% - Accent6 6 3" xfId="698"/>
    <cellStyle name="40% - Accent6 6 4" xfId="699"/>
    <cellStyle name="40% - Accent6 6 5" xfId="700"/>
    <cellStyle name="40% - Accent6 7" xfId="94"/>
    <cellStyle name="40% - Accent6 7 2" xfId="95"/>
    <cellStyle name="40% - Accent6 8" xfId="96"/>
    <cellStyle name="40% - Accent6 8 2" xfId="701"/>
    <cellStyle name="40% - Accent6 8 3" xfId="702"/>
    <cellStyle name="40% - Accent6 8 4" xfId="703"/>
    <cellStyle name="40% - Accent6 8 5" xfId="704"/>
    <cellStyle name="40% - Accent6 9" xfId="705"/>
    <cellStyle name="60% - Accent1 2" xfId="97"/>
    <cellStyle name="60% - Accent1 3" xfId="98"/>
    <cellStyle name="60% - Accent1 4" xfId="99"/>
    <cellStyle name="60% - Accent1 5" xfId="100"/>
    <cellStyle name="60% - Accent1 6" xfId="101"/>
    <cellStyle name="60% - Accent1 7" xfId="102"/>
    <cellStyle name="60% - Accent1 8" xfId="103"/>
    <cellStyle name="60% - Accent1 9" xfId="706"/>
    <cellStyle name="60% - Accent2 2" xfId="104"/>
    <cellStyle name="60% - Accent2 3" xfId="105"/>
    <cellStyle name="60% - Accent2 4" xfId="106"/>
    <cellStyle name="60% - Accent2 5" xfId="107"/>
    <cellStyle name="60% - Accent2 6" xfId="108"/>
    <cellStyle name="60% - Accent2 7" xfId="109"/>
    <cellStyle name="60% - Accent2 8" xfId="110"/>
    <cellStyle name="60% - Accent2 9" xfId="707"/>
    <cellStyle name="60% - Accent3 2" xfId="111"/>
    <cellStyle name="60% - Accent3 3" xfId="112"/>
    <cellStyle name="60% - Accent3 4" xfId="113"/>
    <cellStyle name="60% - Accent3 5" xfId="114"/>
    <cellStyle name="60% - Accent3 6" xfId="115"/>
    <cellStyle name="60% - Accent3 7" xfId="116"/>
    <cellStyle name="60% - Accent3 8" xfId="117"/>
    <cellStyle name="60% - Accent3 9" xfId="708"/>
    <cellStyle name="60% - Accent4 2" xfId="118"/>
    <cellStyle name="60% - Accent4 3" xfId="119"/>
    <cellStyle name="60% - Accent4 4" xfId="120"/>
    <cellStyle name="60% - Accent4 5" xfId="121"/>
    <cellStyle name="60% - Accent4 6" xfId="122"/>
    <cellStyle name="60% - Accent4 7" xfId="123"/>
    <cellStyle name="60% - Accent4 8" xfId="124"/>
    <cellStyle name="60% - Accent4 9" xfId="709"/>
    <cellStyle name="60% - Accent5 2" xfId="125"/>
    <cellStyle name="60% - Accent5 3" xfId="126"/>
    <cellStyle name="60% - Accent5 4" xfId="127"/>
    <cellStyle name="60% - Accent5 5" xfId="128"/>
    <cellStyle name="60% - Accent5 6" xfId="129"/>
    <cellStyle name="60% - Accent5 7" xfId="130"/>
    <cellStyle name="60% - Accent5 8" xfId="131"/>
    <cellStyle name="60% - Accent5 9" xfId="710"/>
    <cellStyle name="60% - Accent6 2" xfId="132"/>
    <cellStyle name="60% - Accent6 3" xfId="133"/>
    <cellStyle name="60% - Accent6 4" xfId="134"/>
    <cellStyle name="60% - Accent6 5" xfId="135"/>
    <cellStyle name="60% - Accent6 6" xfId="136"/>
    <cellStyle name="60% - Accent6 7" xfId="137"/>
    <cellStyle name="60% - Accent6 8" xfId="138"/>
    <cellStyle name="60% - Accent6 9" xfId="711"/>
    <cellStyle name="Accent1 2" xfId="139"/>
    <cellStyle name="Accent1 3" xfId="140"/>
    <cellStyle name="Accent1 4" xfId="141"/>
    <cellStyle name="Accent1 5" xfId="142"/>
    <cellStyle name="Accent1 6" xfId="143"/>
    <cellStyle name="Accent1 7" xfId="144"/>
    <cellStyle name="Accent1 8" xfId="145"/>
    <cellStyle name="Accent1 9" xfId="712"/>
    <cellStyle name="Accent2 2" xfId="146"/>
    <cellStyle name="Accent2 3" xfId="147"/>
    <cellStyle name="Accent2 4" xfId="148"/>
    <cellStyle name="Accent2 5" xfId="149"/>
    <cellStyle name="Accent2 6" xfId="150"/>
    <cellStyle name="Accent2 7" xfId="151"/>
    <cellStyle name="Accent2 8" xfId="152"/>
    <cellStyle name="Accent2 9" xfId="713"/>
    <cellStyle name="Accent3 2" xfId="153"/>
    <cellStyle name="Accent3 3" xfId="154"/>
    <cellStyle name="Accent3 4" xfId="155"/>
    <cellStyle name="Accent3 5" xfId="156"/>
    <cellStyle name="Accent3 6" xfId="157"/>
    <cellStyle name="Accent3 7" xfId="158"/>
    <cellStyle name="Accent3 8" xfId="159"/>
    <cellStyle name="Accent3 9" xfId="714"/>
    <cellStyle name="Accent4 2" xfId="160"/>
    <cellStyle name="Accent4 3" xfId="161"/>
    <cellStyle name="Accent4 4" xfId="162"/>
    <cellStyle name="Accent4 5" xfId="163"/>
    <cellStyle name="Accent4 6" xfId="164"/>
    <cellStyle name="Accent4 7" xfId="165"/>
    <cellStyle name="Accent4 8" xfId="166"/>
    <cellStyle name="Accent4 9" xfId="715"/>
    <cellStyle name="Accent5 2" xfId="167"/>
    <cellStyle name="Accent5 3" xfId="168"/>
    <cellStyle name="Accent5 4" xfId="169"/>
    <cellStyle name="Accent5 5" xfId="170"/>
    <cellStyle name="Accent5 6" xfId="171"/>
    <cellStyle name="Accent5 7" xfId="172"/>
    <cellStyle name="Accent5 8" xfId="173"/>
    <cellStyle name="Accent5 9" xfId="716"/>
    <cellStyle name="Accent6 2" xfId="174"/>
    <cellStyle name="Accent6 3" xfId="175"/>
    <cellStyle name="Accent6 4" xfId="176"/>
    <cellStyle name="Accent6 5" xfId="177"/>
    <cellStyle name="Accent6 6" xfId="178"/>
    <cellStyle name="Accent6 7" xfId="179"/>
    <cellStyle name="Accent6 8" xfId="180"/>
    <cellStyle name="Accent6 9" xfId="717"/>
    <cellStyle name="Background" xfId="181"/>
    <cellStyle name="Bad 2" xfId="182"/>
    <cellStyle name="Bad 3" xfId="183"/>
    <cellStyle name="Bad 4" xfId="184"/>
    <cellStyle name="Bad 5" xfId="185"/>
    <cellStyle name="Bad 6" xfId="186"/>
    <cellStyle name="Bad 7" xfId="187"/>
    <cellStyle name="Bad 8" xfId="188"/>
    <cellStyle name="Bad 9" xfId="718"/>
    <cellStyle name="Calculation 10" xfId="719"/>
    <cellStyle name="Calculation 10 10" xfId="720"/>
    <cellStyle name="Calculation 10 11" xfId="721"/>
    <cellStyle name="Calculation 10 12" xfId="722"/>
    <cellStyle name="Calculation 10 13" xfId="723"/>
    <cellStyle name="Calculation 10 14" xfId="724"/>
    <cellStyle name="Calculation 10 15" xfId="725"/>
    <cellStyle name="Calculation 10 16" xfId="726"/>
    <cellStyle name="Calculation 10 17" xfId="727"/>
    <cellStyle name="Calculation 10 18" xfId="728"/>
    <cellStyle name="Calculation 10 19" xfId="729"/>
    <cellStyle name="Calculation 10 2" xfId="730"/>
    <cellStyle name="Calculation 10 20" xfId="731"/>
    <cellStyle name="Calculation 10 21" xfId="732"/>
    <cellStyle name="Calculation 10 22" xfId="733"/>
    <cellStyle name="Calculation 10 23" xfId="734"/>
    <cellStyle name="Calculation 10 24" xfId="735"/>
    <cellStyle name="Calculation 10 25" xfId="736"/>
    <cellStyle name="Calculation 10 26" xfId="737"/>
    <cellStyle name="Calculation 10 27" xfId="738"/>
    <cellStyle name="Calculation 10 28" xfId="739"/>
    <cellStyle name="Calculation 10 29" xfId="740"/>
    <cellStyle name="Calculation 10 3" xfId="741"/>
    <cellStyle name="Calculation 10 30" xfId="742"/>
    <cellStyle name="Calculation 10 31" xfId="743"/>
    <cellStyle name="Calculation 10 32" xfId="744"/>
    <cellStyle name="Calculation 10 4" xfId="745"/>
    <cellStyle name="Calculation 10 5" xfId="746"/>
    <cellStyle name="Calculation 10 6" xfId="747"/>
    <cellStyle name="Calculation 10 7" xfId="748"/>
    <cellStyle name="Calculation 10 8" xfId="749"/>
    <cellStyle name="Calculation 10 9" xfId="750"/>
    <cellStyle name="Calculation 11" xfId="751"/>
    <cellStyle name="Calculation 11 2" xfId="752"/>
    <cellStyle name="Calculation 11 3" xfId="753"/>
    <cellStyle name="Calculation 12" xfId="754"/>
    <cellStyle name="Calculation 13" xfId="755"/>
    <cellStyle name="Calculation 14" xfId="756"/>
    <cellStyle name="Calculation 2" xfId="189"/>
    <cellStyle name="Calculation 3" xfId="190"/>
    <cellStyle name="Calculation 4" xfId="191"/>
    <cellStyle name="Calculation 5" xfId="192"/>
    <cellStyle name="Calculation 6" xfId="193"/>
    <cellStyle name="Calculation 7" xfId="194"/>
    <cellStyle name="Calculation 8" xfId="195"/>
    <cellStyle name="Calculation 9" xfId="757"/>
    <cellStyle name="Calculation 9 10" xfId="758"/>
    <cellStyle name="Calculation 9 11" xfId="759"/>
    <cellStyle name="Calculation 9 12" xfId="760"/>
    <cellStyle name="Calculation 9 13" xfId="761"/>
    <cellStyle name="Calculation 9 14" xfId="762"/>
    <cellStyle name="Calculation 9 15" xfId="763"/>
    <cellStyle name="Calculation 9 16" xfId="764"/>
    <cellStyle name="Calculation 9 17" xfId="765"/>
    <cellStyle name="Calculation 9 18" xfId="766"/>
    <cellStyle name="Calculation 9 19" xfId="767"/>
    <cellStyle name="Calculation 9 2" xfId="768"/>
    <cellStyle name="Calculation 9 20" xfId="769"/>
    <cellStyle name="Calculation 9 21" xfId="770"/>
    <cellStyle name="Calculation 9 22" xfId="771"/>
    <cellStyle name="Calculation 9 23" xfId="772"/>
    <cellStyle name="Calculation 9 24" xfId="773"/>
    <cellStyle name="Calculation 9 25" xfId="774"/>
    <cellStyle name="Calculation 9 26" xfId="775"/>
    <cellStyle name="Calculation 9 27" xfId="776"/>
    <cellStyle name="Calculation 9 28" xfId="777"/>
    <cellStyle name="Calculation 9 29" xfId="778"/>
    <cellStyle name="Calculation 9 3" xfId="779"/>
    <cellStyle name="Calculation 9 30" xfId="780"/>
    <cellStyle name="Calculation 9 31" xfId="781"/>
    <cellStyle name="Calculation 9 32" xfId="782"/>
    <cellStyle name="Calculation 9 4" xfId="783"/>
    <cellStyle name="Calculation 9 5" xfId="784"/>
    <cellStyle name="Calculation 9 6" xfId="785"/>
    <cellStyle name="Calculation 9 7" xfId="786"/>
    <cellStyle name="Calculation 9 8" xfId="787"/>
    <cellStyle name="Calculation 9 9" xfId="788"/>
    <cellStyle name="Card" xfId="196"/>
    <cellStyle name="Card 2" xfId="197"/>
    <cellStyle name="Card 3" xfId="198"/>
    <cellStyle name="Card 4" xfId="199"/>
    <cellStyle name="Card 5" xfId="200"/>
    <cellStyle name="Card 6" xfId="201"/>
    <cellStyle name="Card 7" xfId="202"/>
    <cellStyle name="Card B" xfId="203"/>
    <cellStyle name="Card B 2" xfId="204"/>
    <cellStyle name="Card B 3" xfId="205"/>
    <cellStyle name="Card B 4" xfId="206"/>
    <cellStyle name="Card B 5" xfId="207"/>
    <cellStyle name="Card B 6" xfId="208"/>
    <cellStyle name="Card B 7" xfId="209"/>
    <cellStyle name="Card BL" xfId="210"/>
    <cellStyle name="Card BL 2" xfId="211"/>
    <cellStyle name="Card BL 3" xfId="212"/>
    <cellStyle name="Card BL 4" xfId="213"/>
    <cellStyle name="Card BL 5" xfId="214"/>
    <cellStyle name="Card BL 6" xfId="215"/>
    <cellStyle name="Card BL 7" xfId="216"/>
    <cellStyle name="Card BR" xfId="217"/>
    <cellStyle name="Card BR 2" xfId="218"/>
    <cellStyle name="Card BR 3" xfId="219"/>
    <cellStyle name="Card BR 4" xfId="220"/>
    <cellStyle name="Card BR 5" xfId="221"/>
    <cellStyle name="Card BR 6" xfId="222"/>
    <cellStyle name="Card BR 7" xfId="223"/>
    <cellStyle name="Card L" xfId="224"/>
    <cellStyle name="Card L 2" xfId="225"/>
    <cellStyle name="Card L 3" xfId="226"/>
    <cellStyle name="Card L 4" xfId="227"/>
    <cellStyle name="Card L 5" xfId="228"/>
    <cellStyle name="Card L 6" xfId="229"/>
    <cellStyle name="Card L 7" xfId="230"/>
    <cellStyle name="Card R" xfId="231"/>
    <cellStyle name="Card R 2" xfId="232"/>
    <cellStyle name="Card R 3" xfId="233"/>
    <cellStyle name="Card R 4" xfId="234"/>
    <cellStyle name="Card R 5" xfId="235"/>
    <cellStyle name="Card R 6" xfId="236"/>
    <cellStyle name="Card R 7" xfId="237"/>
    <cellStyle name="Card T" xfId="238"/>
    <cellStyle name="Card T 2" xfId="239"/>
    <cellStyle name="Card T 3" xfId="240"/>
    <cellStyle name="Card T 4" xfId="241"/>
    <cellStyle name="Card T 5" xfId="242"/>
    <cellStyle name="Card T 6" xfId="243"/>
    <cellStyle name="Card T 7" xfId="244"/>
    <cellStyle name="Card TL" xfId="245"/>
    <cellStyle name="Card TL 2" xfId="246"/>
    <cellStyle name="Card TL 3" xfId="247"/>
    <cellStyle name="Card TL 4" xfId="248"/>
    <cellStyle name="Card TL 5" xfId="249"/>
    <cellStyle name="Card TL 6" xfId="250"/>
    <cellStyle name="Card TL 7" xfId="251"/>
    <cellStyle name="Card TR" xfId="252"/>
    <cellStyle name="Card TR 2" xfId="253"/>
    <cellStyle name="Card TR 3" xfId="254"/>
    <cellStyle name="Card TR 4" xfId="255"/>
    <cellStyle name="Card TR 5" xfId="256"/>
    <cellStyle name="Card TR 6" xfId="257"/>
    <cellStyle name="Card TR 7" xfId="258"/>
    <cellStyle name="Card_Book36" xfId="259"/>
    <cellStyle name="Check Cell 2" xfId="260"/>
    <cellStyle name="Check Cell 3" xfId="261"/>
    <cellStyle name="Check Cell 4" xfId="262"/>
    <cellStyle name="Check Cell 5" xfId="263"/>
    <cellStyle name="Check Cell 6" xfId="264"/>
    <cellStyle name="Check Cell 7" xfId="265"/>
    <cellStyle name="Check Cell 8" xfId="266"/>
    <cellStyle name="Check Cell 9" xfId="789"/>
    <cellStyle name="Column Header" xfId="267"/>
    <cellStyle name="Column Header 2" xfId="268"/>
    <cellStyle name="Column Header 3" xfId="269"/>
    <cellStyle name="Column Header 4" xfId="270"/>
    <cellStyle name="Column Header 5" xfId="271"/>
    <cellStyle name="Column Header 6" xfId="272"/>
    <cellStyle name="Column Header 7" xfId="273"/>
    <cellStyle name="Explanatory Text 2" xfId="274"/>
    <cellStyle name="Explanatory Text 3" xfId="275"/>
    <cellStyle name="Explanatory Text 4" xfId="276"/>
    <cellStyle name="Explanatory Text 5" xfId="277"/>
    <cellStyle name="Explanatory Text 6" xfId="278"/>
    <cellStyle name="Explanatory Text 7" xfId="279"/>
    <cellStyle name="Explanatory Text 8" xfId="280"/>
    <cellStyle name="Good 2" xfId="281"/>
    <cellStyle name="Good 3" xfId="282"/>
    <cellStyle name="Good 4" xfId="283"/>
    <cellStyle name="Good 5" xfId="284"/>
    <cellStyle name="Good 6" xfId="285"/>
    <cellStyle name="Good 7" xfId="286"/>
    <cellStyle name="Good 8" xfId="287"/>
    <cellStyle name="Good 9" xfId="790"/>
    <cellStyle name="Heading 1 2" xfId="288"/>
    <cellStyle name="Heading 1 3" xfId="289"/>
    <cellStyle name="Heading 1 4" xfId="290"/>
    <cellStyle name="Heading 1 5" xfId="291"/>
    <cellStyle name="Heading 1 6" xfId="292"/>
    <cellStyle name="Heading 1 7" xfId="293"/>
    <cellStyle name="Heading 1 8" xfId="294"/>
    <cellStyle name="Heading 1 9" xfId="791"/>
    <cellStyle name="Heading 2 2" xfId="295"/>
    <cellStyle name="Heading 2 3" xfId="296"/>
    <cellStyle name="Heading 2 4" xfId="297"/>
    <cellStyle name="Heading 2 5" xfId="298"/>
    <cellStyle name="Heading 2 6" xfId="299"/>
    <cellStyle name="Heading 2 7" xfId="300"/>
    <cellStyle name="Heading 2 8" xfId="301"/>
    <cellStyle name="Heading 2 9" xfId="792"/>
    <cellStyle name="Heading 3 2" xfId="302"/>
    <cellStyle name="Heading 3 3" xfId="303"/>
    <cellStyle name="Heading 3 4" xfId="304"/>
    <cellStyle name="Heading 3 5" xfId="305"/>
    <cellStyle name="Heading 3 6" xfId="306"/>
    <cellStyle name="Heading 3 7" xfId="307"/>
    <cellStyle name="Heading 3 8" xfId="308"/>
    <cellStyle name="Heading 3 9" xfId="793"/>
    <cellStyle name="Heading 4 2" xfId="309"/>
    <cellStyle name="Heading 4 3" xfId="310"/>
    <cellStyle name="Heading 4 4" xfId="311"/>
    <cellStyle name="Heading 4 5" xfId="312"/>
    <cellStyle name="Heading 4 6" xfId="313"/>
    <cellStyle name="Heading 4 7" xfId="314"/>
    <cellStyle name="Heading 4 8" xfId="315"/>
    <cellStyle name="Heading 4 9" xfId="794"/>
    <cellStyle name="Input 10" xfId="795"/>
    <cellStyle name="Input 11" xfId="796"/>
    <cellStyle name="Input 12" xfId="797"/>
    <cellStyle name="Input 13" xfId="798"/>
    <cellStyle name="Input 2" xfId="316"/>
    <cellStyle name="Input 2 2" xfId="317"/>
    <cellStyle name="Input 2 3" xfId="318"/>
    <cellStyle name="Input 2 4" xfId="319"/>
    <cellStyle name="Input 2 5" xfId="320"/>
    <cellStyle name="Input 2 6" xfId="321"/>
    <cellStyle name="Input 2 7" xfId="322"/>
    <cellStyle name="Input 3" xfId="323"/>
    <cellStyle name="Input 3 2" xfId="799"/>
    <cellStyle name="Input 4" xfId="324"/>
    <cellStyle name="Input 5" xfId="325"/>
    <cellStyle name="Input 6" xfId="326"/>
    <cellStyle name="Input 7" xfId="327"/>
    <cellStyle name="Input 8" xfId="328"/>
    <cellStyle name="Input 9" xfId="329"/>
    <cellStyle name="Linked Cell 2" xfId="330"/>
    <cellStyle name="Linked Cell 3" xfId="331"/>
    <cellStyle name="Linked Cell 4" xfId="332"/>
    <cellStyle name="Linked Cell 5" xfId="333"/>
    <cellStyle name="Linked Cell 6" xfId="334"/>
    <cellStyle name="Linked Cell 7" xfId="335"/>
    <cellStyle name="Linked Cell 8" xfId="336"/>
    <cellStyle name="Linked Cell 9" xfId="800"/>
    <cellStyle name="Neutral 2" xfId="337"/>
    <cellStyle name="Neutral 3" xfId="338"/>
    <cellStyle name="Neutral 4" xfId="339"/>
    <cellStyle name="Neutral 5" xfId="340"/>
    <cellStyle name="Neutral 6" xfId="341"/>
    <cellStyle name="Neutral 7" xfId="342"/>
    <cellStyle name="Neutral 8" xfId="343"/>
    <cellStyle name="Neutral 9" xfId="801"/>
    <cellStyle name="Normal" xfId="0" builtinId="0"/>
    <cellStyle name="Normal 10" xfId="802"/>
    <cellStyle name="Normal 11" xfId="1033"/>
    <cellStyle name="Normal 12" xfId="1034"/>
    <cellStyle name="Normal 13" xfId="1035"/>
    <cellStyle name="Normal 14" xfId="1036"/>
    <cellStyle name="Normal 2" xfId="344"/>
    <cellStyle name="Normal 2 2" xfId="393"/>
    <cellStyle name="Normal 3" xfId="345"/>
    <cellStyle name="Normal 3 2" xfId="803"/>
    <cellStyle name="Normal 4" xfId="346"/>
    <cellStyle name="Normal 4 2" xfId="804"/>
    <cellStyle name="Normal 5" xfId="347"/>
    <cellStyle name="Normal 5 2" xfId="348"/>
    <cellStyle name="Normal 5 3" xfId="805"/>
    <cellStyle name="Normal 6" xfId="349"/>
    <cellStyle name="Normal 7" xfId="350"/>
    <cellStyle name="Normal 8" xfId="806"/>
    <cellStyle name="Normal 8 2" xfId="807"/>
    <cellStyle name="Normal 8 3" xfId="808"/>
    <cellStyle name="Normal 8 4" xfId="809"/>
    <cellStyle name="Normal 9" xfId="810"/>
    <cellStyle name="Note 10" xfId="811"/>
    <cellStyle name="Note 2" xfId="351"/>
    <cellStyle name="Note 2 2" xfId="352"/>
    <cellStyle name="Note 2 2 2" xfId="353"/>
    <cellStyle name="Note 2 2 3" xfId="812"/>
    <cellStyle name="Note 2 2 4" xfId="813"/>
    <cellStyle name="Note 2 2 5" xfId="814"/>
    <cellStyle name="Note 2 2 6" xfId="815"/>
    <cellStyle name="Note 2 3" xfId="354"/>
    <cellStyle name="Note 2 4" xfId="816"/>
    <cellStyle name="Note 2 5" xfId="817"/>
    <cellStyle name="Note 2 6" xfId="818"/>
    <cellStyle name="Note 2 7" xfId="819"/>
    <cellStyle name="Note 3" xfId="355"/>
    <cellStyle name="Note 3 2" xfId="356"/>
    <cellStyle name="Note 3 3" xfId="820"/>
    <cellStyle name="Note 3 4" xfId="821"/>
    <cellStyle name="Note 4" xfId="822"/>
    <cellStyle name="Note 4 10" xfId="823"/>
    <cellStyle name="Note 4 11" xfId="824"/>
    <cellStyle name="Note 4 12" xfId="825"/>
    <cellStyle name="Note 4 13" xfId="826"/>
    <cellStyle name="Note 4 14" xfId="827"/>
    <cellStyle name="Note 4 15" xfId="828"/>
    <cellStyle name="Note 4 16" xfId="829"/>
    <cellStyle name="Note 4 17" xfId="830"/>
    <cellStyle name="Note 4 18" xfId="831"/>
    <cellStyle name="Note 4 19" xfId="832"/>
    <cellStyle name="Note 4 2" xfId="833"/>
    <cellStyle name="Note 4 20" xfId="834"/>
    <cellStyle name="Note 4 21" xfId="835"/>
    <cellStyle name="Note 4 22" xfId="836"/>
    <cellStyle name="Note 4 23" xfId="837"/>
    <cellStyle name="Note 4 24" xfId="838"/>
    <cellStyle name="Note 4 25" xfId="839"/>
    <cellStyle name="Note 4 26" xfId="840"/>
    <cellStyle name="Note 4 27" xfId="841"/>
    <cellStyle name="Note 4 28" xfId="842"/>
    <cellStyle name="Note 4 29" xfId="843"/>
    <cellStyle name="Note 4 3" xfId="844"/>
    <cellStyle name="Note 4 30" xfId="845"/>
    <cellStyle name="Note 4 31" xfId="846"/>
    <cellStyle name="Note 4 32" xfId="847"/>
    <cellStyle name="Note 4 4" xfId="848"/>
    <cellStyle name="Note 4 5" xfId="849"/>
    <cellStyle name="Note 4 6" xfId="850"/>
    <cellStyle name="Note 4 7" xfId="851"/>
    <cellStyle name="Note 4 8" xfId="852"/>
    <cellStyle name="Note 4 9" xfId="853"/>
    <cellStyle name="Note 5" xfId="854"/>
    <cellStyle name="Note 5 10" xfId="855"/>
    <cellStyle name="Note 5 11" xfId="856"/>
    <cellStyle name="Note 5 12" xfId="857"/>
    <cellStyle name="Note 5 13" xfId="858"/>
    <cellStyle name="Note 5 14" xfId="859"/>
    <cellStyle name="Note 5 15" xfId="860"/>
    <cellStyle name="Note 5 16" xfId="861"/>
    <cellStyle name="Note 5 17" xfId="862"/>
    <cellStyle name="Note 5 18" xfId="863"/>
    <cellStyle name="Note 5 19" xfId="864"/>
    <cellStyle name="Note 5 2" xfId="865"/>
    <cellStyle name="Note 5 20" xfId="866"/>
    <cellStyle name="Note 5 21" xfId="867"/>
    <cellStyle name="Note 5 22" xfId="868"/>
    <cellStyle name="Note 5 23" xfId="869"/>
    <cellStyle name="Note 5 24" xfId="870"/>
    <cellStyle name="Note 5 25" xfId="871"/>
    <cellStyle name="Note 5 26" xfId="872"/>
    <cellStyle name="Note 5 27" xfId="873"/>
    <cellStyle name="Note 5 28" xfId="874"/>
    <cellStyle name="Note 5 29" xfId="875"/>
    <cellStyle name="Note 5 3" xfId="876"/>
    <cellStyle name="Note 5 30" xfId="877"/>
    <cellStyle name="Note 5 31" xfId="878"/>
    <cellStyle name="Note 5 32" xfId="879"/>
    <cellStyle name="Note 5 4" xfId="880"/>
    <cellStyle name="Note 5 5" xfId="881"/>
    <cellStyle name="Note 5 6" xfId="882"/>
    <cellStyle name="Note 5 7" xfId="883"/>
    <cellStyle name="Note 5 8" xfId="884"/>
    <cellStyle name="Note 5 9" xfId="885"/>
    <cellStyle name="Note 6" xfId="886"/>
    <cellStyle name="Note 6 2" xfId="887"/>
    <cellStyle name="Note 6 3" xfId="888"/>
    <cellStyle name="Note 7" xfId="889"/>
    <cellStyle name="Note 8" xfId="890"/>
    <cellStyle name="Note 9" xfId="891"/>
    <cellStyle name="Output 10" xfId="892"/>
    <cellStyle name="Output 10 10" xfId="893"/>
    <cellStyle name="Output 10 11" xfId="894"/>
    <cellStyle name="Output 10 12" xfId="895"/>
    <cellStyle name="Output 10 13" xfId="896"/>
    <cellStyle name="Output 10 14" xfId="897"/>
    <cellStyle name="Output 10 15" xfId="898"/>
    <cellStyle name="Output 10 16" xfId="899"/>
    <cellStyle name="Output 10 17" xfId="900"/>
    <cellStyle name="Output 10 18" xfId="901"/>
    <cellStyle name="Output 10 19" xfId="902"/>
    <cellStyle name="Output 10 2" xfId="903"/>
    <cellStyle name="Output 10 20" xfId="904"/>
    <cellStyle name="Output 10 21" xfId="905"/>
    <cellStyle name="Output 10 22" xfId="906"/>
    <cellStyle name="Output 10 23" xfId="907"/>
    <cellStyle name="Output 10 24" xfId="908"/>
    <cellStyle name="Output 10 25" xfId="909"/>
    <cellStyle name="Output 10 26" xfId="910"/>
    <cellStyle name="Output 10 27" xfId="911"/>
    <cellStyle name="Output 10 28" xfId="912"/>
    <cellStyle name="Output 10 29" xfId="913"/>
    <cellStyle name="Output 10 3" xfId="914"/>
    <cellStyle name="Output 10 30" xfId="915"/>
    <cellStyle name="Output 10 31" xfId="916"/>
    <cellStyle name="Output 10 32" xfId="917"/>
    <cellStyle name="Output 10 4" xfId="918"/>
    <cellStyle name="Output 10 5" xfId="919"/>
    <cellStyle name="Output 10 6" xfId="920"/>
    <cellStyle name="Output 10 7" xfId="921"/>
    <cellStyle name="Output 10 8" xfId="922"/>
    <cellStyle name="Output 10 9" xfId="923"/>
    <cellStyle name="Output 11" xfId="924"/>
    <cellStyle name="Output 11 2" xfId="925"/>
    <cellStyle name="Output 11 3" xfId="926"/>
    <cellStyle name="Output 12" xfId="927"/>
    <cellStyle name="Output 13" xfId="928"/>
    <cellStyle name="Output 14" xfId="929"/>
    <cellStyle name="Output 2" xfId="357"/>
    <cellStyle name="Output 3" xfId="358"/>
    <cellStyle name="Output 4" xfId="359"/>
    <cellStyle name="Output 5" xfId="360"/>
    <cellStyle name="Output 6" xfId="361"/>
    <cellStyle name="Output 7" xfId="362"/>
    <cellStyle name="Output 8" xfId="363"/>
    <cellStyle name="Output 9" xfId="930"/>
    <cellStyle name="Output 9 10" xfId="931"/>
    <cellStyle name="Output 9 11" xfId="932"/>
    <cellStyle name="Output 9 12" xfId="933"/>
    <cellStyle name="Output 9 13" xfId="934"/>
    <cellStyle name="Output 9 14" xfId="935"/>
    <cellStyle name="Output 9 15" xfId="936"/>
    <cellStyle name="Output 9 16" xfId="937"/>
    <cellStyle name="Output 9 17" xfId="938"/>
    <cellStyle name="Output 9 18" xfId="939"/>
    <cellStyle name="Output 9 19" xfId="940"/>
    <cellStyle name="Output 9 2" xfId="941"/>
    <cellStyle name="Output 9 20" xfId="942"/>
    <cellStyle name="Output 9 21" xfId="943"/>
    <cellStyle name="Output 9 22" xfId="944"/>
    <cellStyle name="Output 9 23" xfId="945"/>
    <cellStyle name="Output 9 24" xfId="946"/>
    <cellStyle name="Output 9 25" xfId="947"/>
    <cellStyle name="Output 9 26" xfId="948"/>
    <cellStyle name="Output 9 27" xfId="949"/>
    <cellStyle name="Output 9 28" xfId="950"/>
    <cellStyle name="Output 9 29" xfId="951"/>
    <cellStyle name="Output 9 3" xfId="952"/>
    <cellStyle name="Output 9 30" xfId="953"/>
    <cellStyle name="Output 9 31" xfId="954"/>
    <cellStyle name="Output 9 32" xfId="955"/>
    <cellStyle name="Output 9 4" xfId="956"/>
    <cellStyle name="Output 9 5" xfId="957"/>
    <cellStyle name="Output 9 6" xfId="958"/>
    <cellStyle name="Output 9 7" xfId="959"/>
    <cellStyle name="Output 9 8" xfId="960"/>
    <cellStyle name="Output 9 9" xfId="961"/>
    <cellStyle name="Pintable_OK" xfId="364"/>
    <cellStyle name="Title 2" xfId="365"/>
    <cellStyle name="Title 2 2" xfId="366"/>
    <cellStyle name="Title 3" xfId="367"/>
    <cellStyle name="Title 3 2" xfId="368"/>
    <cellStyle name="Title 4" xfId="369"/>
    <cellStyle name="Title 4 2" xfId="370"/>
    <cellStyle name="Title 5" xfId="371"/>
    <cellStyle name="Title 5 2" xfId="372"/>
    <cellStyle name="Title 6" xfId="373"/>
    <cellStyle name="Title 6 2" xfId="374"/>
    <cellStyle name="Title 7" xfId="375"/>
    <cellStyle name="Title 7 2" xfId="376"/>
    <cellStyle name="Title 8" xfId="377"/>
    <cellStyle name="Title 8 2" xfId="378"/>
    <cellStyle name="Title 9" xfId="962"/>
    <cellStyle name="Total 10" xfId="963"/>
    <cellStyle name="Total 10 10" xfId="964"/>
    <cellStyle name="Total 10 11" xfId="965"/>
    <cellStyle name="Total 10 12" xfId="966"/>
    <cellStyle name="Total 10 13" xfId="967"/>
    <cellStyle name="Total 10 14" xfId="968"/>
    <cellStyle name="Total 10 15" xfId="969"/>
    <cellStyle name="Total 10 16" xfId="970"/>
    <cellStyle name="Total 10 17" xfId="971"/>
    <cellStyle name="Total 10 18" xfId="972"/>
    <cellStyle name="Total 10 19" xfId="973"/>
    <cellStyle name="Total 10 2" xfId="974"/>
    <cellStyle name="Total 10 20" xfId="975"/>
    <cellStyle name="Total 10 21" xfId="976"/>
    <cellStyle name="Total 10 22" xfId="977"/>
    <cellStyle name="Total 10 23" xfId="978"/>
    <cellStyle name="Total 10 24" xfId="979"/>
    <cellStyle name="Total 10 25" xfId="980"/>
    <cellStyle name="Total 10 26" xfId="981"/>
    <cellStyle name="Total 10 27" xfId="982"/>
    <cellStyle name="Total 10 28" xfId="983"/>
    <cellStyle name="Total 10 29" xfId="984"/>
    <cellStyle name="Total 10 3" xfId="985"/>
    <cellStyle name="Total 10 30" xfId="986"/>
    <cellStyle name="Total 10 31" xfId="987"/>
    <cellStyle name="Total 10 32" xfId="988"/>
    <cellStyle name="Total 10 4" xfId="989"/>
    <cellStyle name="Total 10 5" xfId="990"/>
    <cellStyle name="Total 10 6" xfId="991"/>
    <cellStyle name="Total 10 7" xfId="992"/>
    <cellStyle name="Total 10 8" xfId="993"/>
    <cellStyle name="Total 10 9" xfId="994"/>
    <cellStyle name="Total 11" xfId="995"/>
    <cellStyle name="Total 11 2" xfId="996"/>
    <cellStyle name="Total 11 3" xfId="997"/>
    <cellStyle name="Total 12" xfId="998"/>
    <cellStyle name="Total 13" xfId="999"/>
    <cellStyle name="Total 14" xfId="1000"/>
    <cellStyle name="Total 2" xfId="379"/>
    <cellStyle name="Total 3" xfId="380"/>
    <cellStyle name="Total 4" xfId="381"/>
    <cellStyle name="Total 5" xfId="382"/>
    <cellStyle name="Total 6" xfId="383"/>
    <cellStyle name="Total 7" xfId="384"/>
    <cellStyle name="Total 8" xfId="385"/>
    <cellStyle name="Total 9" xfId="1001"/>
    <cellStyle name="Total 9 10" xfId="1002"/>
    <cellStyle name="Total 9 11" xfId="1003"/>
    <cellStyle name="Total 9 12" xfId="1004"/>
    <cellStyle name="Total 9 13" xfId="1005"/>
    <cellStyle name="Total 9 14" xfId="1006"/>
    <cellStyle name="Total 9 15" xfId="1007"/>
    <cellStyle name="Total 9 16" xfId="1008"/>
    <cellStyle name="Total 9 17" xfId="1009"/>
    <cellStyle name="Total 9 18" xfId="1010"/>
    <cellStyle name="Total 9 19" xfId="1011"/>
    <cellStyle name="Total 9 2" xfId="1012"/>
    <cellStyle name="Total 9 20" xfId="1013"/>
    <cellStyle name="Total 9 21" xfId="1014"/>
    <cellStyle name="Total 9 22" xfId="1015"/>
    <cellStyle name="Total 9 23" xfId="1016"/>
    <cellStyle name="Total 9 24" xfId="1017"/>
    <cellStyle name="Total 9 25" xfId="1018"/>
    <cellStyle name="Total 9 26" xfId="1019"/>
    <cellStyle name="Total 9 27" xfId="1020"/>
    <cellStyle name="Total 9 28" xfId="1021"/>
    <cellStyle name="Total 9 29" xfId="1022"/>
    <cellStyle name="Total 9 3" xfId="1023"/>
    <cellStyle name="Total 9 30" xfId="1024"/>
    <cellStyle name="Total 9 31" xfId="1025"/>
    <cellStyle name="Total 9 32" xfId="1026"/>
    <cellStyle name="Total 9 4" xfId="1027"/>
    <cellStyle name="Total 9 5" xfId="1028"/>
    <cellStyle name="Total 9 6" xfId="1029"/>
    <cellStyle name="Total 9 7" xfId="1030"/>
    <cellStyle name="Total 9 8" xfId="1031"/>
    <cellStyle name="Total 9 9" xfId="1032"/>
    <cellStyle name="Warning Text 2" xfId="386"/>
    <cellStyle name="Warning Text 3" xfId="387"/>
    <cellStyle name="Warning Text 4" xfId="388"/>
    <cellStyle name="Warning Text 5" xfId="389"/>
    <cellStyle name="Warning Text 6" xfId="390"/>
    <cellStyle name="Warning Text 7" xfId="391"/>
    <cellStyle name="Warning Text 8" xfId="392"/>
  </cellStyles>
  <dxfs count="0"/>
  <tableStyles count="0" defaultTableStyle="TableStyleMedium9" defaultPivotStyle="PivotStyleLight16"/>
  <colors>
    <mruColors>
      <color rgb="FFCCCC00"/>
      <color rgb="FF33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Pele\PINMUX\rigel_i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Pele\PINMUX\pele_io_apr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Pele\PINMUX\pele_io_from_megrez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version"/>
      <sheetName val="statistics"/>
      <sheetName val="ring"/>
      <sheetName val="arik.mux"/>
      <sheetName val="arik.soc_level"/>
      <sheetName val="mux"/>
      <sheetName val="iospec"/>
      <sheetName val="pin"/>
      <sheetName val="module"/>
      <sheetName val="scenario"/>
      <sheetName val="instance"/>
      <sheetName val="pad_settings"/>
      <sheetName val="data"/>
      <sheetName val="param"/>
      <sheetName val="gpr"/>
      <sheetName val="iomux_cell"/>
      <sheetName val="testbench"/>
      <sheetName val="hwctl"/>
      <sheetName val="observe"/>
      <sheetName val="iotypes"/>
      <sheetName val="coord"/>
      <sheetName val="416MAPBGA"/>
      <sheetName val="IBIS"/>
      <sheetName val="416MAPBGA.RLC"/>
      <sheetName val="esd_var"/>
      <sheetName val="esd"/>
      <sheetName val="usecase"/>
      <sheetName val="usecheck"/>
      <sheetName val="DataSheet"/>
      <sheetName val="report"/>
      <sheetName val="power"/>
      <sheetName val="pad_ports"/>
      <sheetName val="WEIM"/>
      <sheetName val="emi setting"/>
      <sheetName val="note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I1" t="str">
            <v>ALT0 Mode</v>
          </cell>
        </row>
      </sheetData>
      <sheetData sheetId="7">
        <row r="3">
          <cell r="AD3" t="str">
            <v>#ANATOP_USBPHY2_TSTI_TX_DN</v>
          </cell>
        </row>
      </sheetData>
      <sheetData sheetId="8">
        <row r="1">
          <cell r="I1" t="str">
            <v>ALT0 Mode</v>
          </cell>
          <cell r="K1" t="str">
            <v>ALT1 Mode</v>
          </cell>
          <cell r="M1" t="str">
            <v>ALT2 Mode</v>
          </cell>
          <cell r="O1" t="str">
            <v>ALT3 Mode</v>
          </cell>
          <cell r="Q1" t="str">
            <v>ALT4 Mode</v>
          </cell>
          <cell r="S1" t="str">
            <v>ALT5 Mode</v>
          </cell>
          <cell r="U1" t="str">
            <v>ALT6 Mode</v>
          </cell>
          <cell r="X1" t="str">
            <v>ALT7 Mode</v>
          </cell>
        </row>
        <row r="2">
          <cell r="I2" t="str">
            <v>Instance</v>
          </cell>
          <cell r="J2" t="str">
            <v>Port</v>
          </cell>
          <cell r="K2" t="str">
            <v>Instance</v>
          </cell>
          <cell r="L2" t="str">
            <v>Port</v>
          </cell>
          <cell r="M2" t="str">
            <v>Instance</v>
          </cell>
          <cell r="N2" t="str">
            <v>Port</v>
          </cell>
          <cell r="O2" t="str">
            <v>Instance</v>
          </cell>
          <cell r="P2" t="str">
            <v>Port</v>
          </cell>
          <cell r="Q2" t="str">
            <v>Instance</v>
          </cell>
          <cell r="R2" t="str">
            <v>Port</v>
          </cell>
          <cell r="S2" t="str">
            <v>Instance</v>
          </cell>
          <cell r="T2" t="str">
            <v>Port</v>
          </cell>
          <cell r="U2" t="str">
            <v>Instance</v>
          </cell>
          <cell r="V2" t="str">
            <v>Port</v>
          </cell>
          <cell r="W2" t="str">
            <v>Special EN</v>
          </cell>
          <cell r="X2" t="str">
            <v>Instance</v>
          </cell>
          <cell r="Y2" t="str">
            <v>Port</v>
          </cell>
          <cell r="Z2" t="str">
            <v>Special EN</v>
          </cell>
        </row>
        <row r="3">
          <cell r="C3" t="str">
            <v>pads0</v>
          </cell>
          <cell r="E3" t="str">
            <v>HARDMACRO</v>
          </cell>
          <cell r="J3" t="str">
            <v>gd</v>
          </cell>
          <cell r="AF3" t="str">
            <v/>
          </cell>
          <cell r="AG3" t="str">
            <v/>
          </cell>
          <cell r="AH3" t="str">
            <v/>
          </cell>
          <cell r="AI3" t="str">
            <v/>
          </cell>
          <cell r="AJ3" t="e">
            <v>#N/A</v>
          </cell>
          <cell r="AL3" t="str">
            <v>NA</v>
          </cell>
          <cell r="AN3" t="str">
            <v>NA</v>
          </cell>
          <cell r="AP3" t="str">
            <v>NA</v>
          </cell>
          <cell r="AR3" t="str">
            <v>NA</v>
          </cell>
          <cell r="AT3" t="str">
            <v>NA</v>
          </cell>
          <cell r="AV3" t="str">
            <v>NA</v>
          </cell>
          <cell r="AX3" t="str">
            <v>NA</v>
          </cell>
          <cell r="AZ3" t="str">
            <v>NA</v>
          </cell>
          <cell r="BB3" t="str">
            <v>NA</v>
          </cell>
          <cell r="BD3" t="str">
            <v>NA</v>
          </cell>
          <cell r="BF3" t="str">
            <v>NA</v>
          </cell>
          <cell r="BH3" t="str">
            <v>NA</v>
          </cell>
          <cell r="BW3">
            <v>-1499</v>
          </cell>
          <cell r="BX3">
            <v>2792.7249999999999</v>
          </cell>
          <cell r="CI3" t="str">
            <v>PCIE_GND</v>
          </cell>
        </row>
        <row r="4">
          <cell r="C4" t="str">
            <v>pcie_rxp</v>
          </cell>
          <cell r="E4" t="str">
            <v/>
          </cell>
          <cell r="J4" t="str">
            <v>rx0_p</v>
          </cell>
          <cell r="AF4" t="str">
            <v/>
          </cell>
          <cell r="AG4" t="str">
            <v/>
          </cell>
          <cell r="AH4" t="str">
            <v/>
          </cell>
          <cell r="AI4" t="str">
            <v/>
          </cell>
          <cell r="AJ4" t="e">
            <v>#N/A</v>
          </cell>
          <cell r="AL4" t="str">
            <v>NA</v>
          </cell>
          <cell r="AN4" t="str">
            <v>NA</v>
          </cell>
          <cell r="AP4" t="str">
            <v>NA</v>
          </cell>
          <cell r="AR4" t="str">
            <v>NA</v>
          </cell>
          <cell r="AT4" t="str">
            <v>NA</v>
          </cell>
          <cell r="AV4" t="str">
            <v>NA</v>
          </cell>
          <cell r="AX4" t="str">
            <v>NA</v>
          </cell>
          <cell r="AZ4" t="str">
            <v>NA</v>
          </cell>
          <cell r="BB4" t="str">
            <v>NA</v>
          </cell>
          <cell r="BD4" t="str">
            <v>NA</v>
          </cell>
          <cell r="BF4" t="str">
            <v>NA</v>
          </cell>
          <cell r="BH4" t="str">
            <v>NA</v>
          </cell>
          <cell r="BW4">
            <v>-1405</v>
          </cell>
          <cell r="BX4">
            <v>2792.7249999999999</v>
          </cell>
          <cell r="CI4" t="str">
            <v>PCIE_RXP</v>
          </cell>
        </row>
        <row r="5">
          <cell r="C5" t="str">
            <v>pcie_vp</v>
          </cell>
          <cell r="E5" t="str">
            <v/>
          </cell>
          <cell r="J5" t="str">
            <v>vp</v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 t="e">
            <v>#N/A</v>
          </cell>
          <cell r="AL5" t="str">
            <v>NA</v>
          </cell>
          <cell r="AN5" t="str">
            <v>NA</v>
          </cell>
          <cell r="AP5" t="str">
            <v>NA</v>
          </cell>
          <cell r="AR5" t="str">
            <v>NA</v>
          </cell>
          <cell r="AT5" t="str">
            <v>NA</v>
          </cell>
          <cell r="AV5" t="str">
            <v>NA</v>
          </cell>
          <cell r="AX5" t="str">
            <v>NA</v>
          </cell>
          <cell r="AZ5" t="str">
            <v>NA</v>
          </cell>
          <cell r="BB5" t="str">
            <v>NA</v>
          </cell>
          <cell r="BD5" t="str">
            <v>NA</v>
          </cell>
          <cell r="BF5" t="str">
            <v>NA</v>
          </cell>
          <cell r="BH5" t="str">
            <v>NA</v>
          </cell>
          <cell r="BW5">
            <v>-1452</v>
          </cell>
          <cell r="BX5">
            <v>2792.7249999999999</v>
          </cell>
          <cell r="CI5" t="str">
            <v>PCIE_VP</v>
          </cell>
        </row>
        <row r="6">
          <cell r="C6" t="str">
            <v>pcie_rxm</v>
          </cell>
          <cell r="E6" t="str">
            <v/>
          </cell>
          <cell r="J6" t="str">
            <v>rx0_m</v>
          </cell>
          <cell r="AF6" t="str">
            <v/>
          </cell>
          <cell r="AG6" t="str">
            <v/>
          </cell>
          <cell r="AH6" t="str">
            <v/>
          </cell>
          <cell r="AI6" t="str">
            <v/>
          </cell>
          <cell r="AJ6" t="e">
            <v>#N/A</v>
          </cell>
          <cell r="AL6" t="str">
            <v>NA</v>
          </cell>
          <cell r="AN6" t="str">
            <v>NA</v>
          </cell>
          <cell r="AP6" t="str">
            <v>NA</v>
          </cell>
          <cell r="AR6" t="str">
            <v>NA</v>
          </cell>
          <cell r="AT6" t="str">
            <v>NA</v>
          </cell>
          <cell r="AV6" t="str">
            <v>NA</v>
          </cell>
          <cell r="AX6" t="str">
            <v>NA</v>
          </cell>
          <cell r="AZ6" t="str">
            <v>NA</v>
          </cell>
          <cell r="BB6" t="str">
            <v>NA</v>
          </cell>
          <cell r="BD6" t="str">
            <v>NA</v>
          </cell>
          <cell r="BF6" t="str">
            <v>NA</v>
          </cell>
          <cell r="BH6" t="str">
            <v>NA</v>
          </cell>
          <cell r="BW6">
            <v>-1311</v>
          </cell>
          <cell r="BX6">
            <v>2792.7249999999999</v>
          </cell>
          <cell r="CI6" t="str">
            <v>PCIE_RXM</v>
          </cell>
        </row>
        <row r="7">
          <cell r="C7" t="str">
            <v>pcie_gnd__1</v>
          </cell>
          <cell r="E7" t="str">
            <v/>
          </cell>
          <cell r="J7" t="str">
            <v>gd</v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  <cell r="AJ7" t="e">
            <v>#N/A</v>
          </cell>
          <cell r="AL7" t="str">
            <v>NA</v>
          </cell>
          <cell r="AN7" t="str">
            <v>NA</v>
          </cell>
          <cell r="AP7" t="str">
            <v>NA</v>
          </cell>
          <cell r="AR7" t="str">
            <v>NA</v>
          </cell>
          <cell r="AT7" t="str">
            <v>NA</v>
          </cell>
          <cell r="AV7" t="str">
            <v>NA</v>
          </cell>
          <cell r="AX7" t="str">
            <v>NA</v>
          </cell>
          <cell r="AZ7" t="str">
            <v>NA</v>
          </cell>
          <cell r="BB7" t="str">
            <v>NA</v>
          </cell>
          <cell r="BD7" t="str">
            <v>NA</v>
          </cell>
          <cell r="BF7" t="str">
            <v>NA</v>
          </cell>
          <cell r="BH7" t="str">
            <v>NA</v>
          </cell>
          <cell r="BW7">
            <v>-1823</v>
          </cell>
          <cell r="BX7">
            <v>2792.7249999999999</v>
          </cell>
          <cell r="CI7" t="str">
            <v>PCIE_GND</v>
          </cell>
        </row>
        <row r="8">
          <cell r="C8" t="str">
            <v>pcie_txp</v>
          </cell>
          <cell r="E8" t="str">
            <v/>
          </cell>
          <cell r="J8" t="str">
            <v>tx0_p</v>
          </cell>
          <cell r="AF8" t="str">
            <v/>
          </cell>
          <cell r="AG8" t="str">
            <v/>
          </cell>
          <cell r="AH8" t="str">
            <v/>
          </cell>
          <cell r="AI8" t="str">
            <v/>
          </cell>
          <cell r="AJ8" t="e">
            <v>#N/A</v>
          </cell>
          <cell r="AL8" t="str">
            <v>NA</v>
          </cell>
          <cell r="AN8" t="str">
            <v>NA</v>
          </cell>
          <cell r="AP8" t="str">
            <v>NA</v>
          </cell>
          <cell r="AR8" t="str">
            <v>NA</v>
          </cell>
          <cell r="AT8" t="str">
            <v>NA</v>
          </cell>
          <cell r="AV8" t="str">
            <v>NA</v>
          </cell>
          <cell r="AX8" t="str">
            <v>NA</v>
          </cell>
          <cell r="AZ8" t="str">
            <v>NA</v>
          </cell>
          <cell r="BB8" t="str">
            <v>NA</v>
          </cell>
          <cell r="BD8" t="str">
            <v>NA</v>
          </cell>
          <cell r="BF8" t="str">
            <v>NA</v>
          </cell>
          <cell r="BH8" t="str">
            <v>NA</v>
          </cell>
          <cell r="BW8">
            <v>-1358</v>
          </cell>
          <cell r="BX8">
            <v>2792.7249999999999</v>
          </cell>
          <cell r="CI8" t="str">
            <v>PCIE_TXP</v>
          </cell>
        </row>
        <row r="9">
          <cell r="C9" t="str">
            <v>pcie_vptx</v>
          </cell>
          <cell r="E9" t="str">
            <v/>
          </cell>
          <cell r="J9" t="str">
            <v>vptx0</v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 t="e">
            <v>#N/A</v>
          </cell>
          <cell r="AL9" t="str">
            <v>NA</v>
          </cell>
          <cell r="AN9" t="str">
            <v>NA</v>
          </cell>
          <cell r="AP9" t="str">
            <v>NA</v>
          </cell>
          <cell r="AR9" t="str">
            <v>NA</v>
          </cell>
          <cell r="AT9" t="str">
            <v>NA</v>
          </cell>
          <cell r="AV9" t="str">
            <v>NA</v>
          </cell>
          <cell r="AX9" t="str">
            <v>NA</v>
          </cell>
          <cell r="AZ9" t="str">
            <v>NA</v>
          </cell>
          <cell r="BB9" t="str">
            <v>NA</v>
          </cell>
          <cell r="BD9" t="str">
            <v>NA</v>
          </cell>
          <cell r="BF9" t="str">
            <v>NA</v>
          </cell>
          <cell r="BH9" t="str">
            <v>NA</v>
          </cell>
          <cell r="BW9">
            <v>-1769</v>
          </cell>
          <cell r="BX9">
            <v>2792.7249999999999</v>
          </cell>
          <cell r="CI9" t="str">
            <v>PCIE_VPTX</v>
          </cell>
        </row>
        <row r="10">
          <cell r="C10" t="str">
            <v>pcie_txm</v>
          </cell>
          <cell r="E10" t="str">
            <v/>
          </cell>
          <cell r="J10" t="str">
            <v>tx0_m</v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e">
            <v>#N/A</v>
          </cell>
          <cell r="AL10" t="str">
            <v>NA</v>
          </cell>
          <cell r="AN10" t="str">
            <v>NA</v>
          </cell>
          <cell r="AP10" t="str">
            <v>NA</v>
          </cell>
          <cell r="AR10" t="str">
            <v>NA</v>
          </cell>
          <cell r="AT10" t="str">
            <v>NA</v>
          </cell>
          <cell r="AV10" t="str">
            <v>NA</v>
          </cell>
          <cell r="AX10" t="str">
            <v>NA</v>
          </cell>
          <cell r="AZ10" t="str">
            <v>NA</v>
          </cell>
          <cell r="BB10" t="str">
            <v>NA</v>
          </cell>
          <cell r="BD10" t="str">
            <v>NA</v>
          </cell>
          <cell r="BF10" t="str">
            <v>NA</v>
          </cell>
          <cell r="BH10" t="str">
            <v>NA</v>
          </cell>
          <cell r="BW10">
            <v>-1554</v>
          </cell>
          <cell r="BX10">
            <v>2792.7249999999999</v>
          </cell>
          <cell r="CI10" t="str">
            <v>PCIE_TXM</v>
          </cell>
        </row>
        <row r="11">
          <cell r="C11" t="str">
            <v>pcie_gnd__2</v>
          </cell>
          <cell r="E11" t="str">
            <v/>
          </cell>
          <cell r="J11" t="str">
            <v>gd</v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J11" t="e">
            <v>#N/A</v>
          </cell>
          <cell r="AL11" t="str">
            <v>NA</v>
          </cell>
          <cell r="AN11" t="str">
            <v>NA</v>
          </cell>
          <cell r="AP11" t="str">
            <v>NA</v>
          </cell>
          <cell r="AR11" t="str">
            <v>NA</v>
          </cell>
          <cell r="AT11" t="str">
            <v>NA</v>
          </cell>
          <cell r="AV11" t="str">
            <v>NA</v>
          </cell>
          <cell r="AX11" t="str">
            <v>NA</v>
          </cell>
          <cell r="AZ11" t="str">
            <v>NA</v>
          </cell>
          <cell r="BB11" t="str">
            <v>NA</v>
          </cell>
          <cell r="BD11" t="str">
            <v>NA</v>
          </cell>
          <cell r="BF11" t="str">
            <v>NA</v>
          </cell>
          <cell r="BH11" t="str">
            <v>NA</v>
          </cell>
          <cell r="BW11">
            <v>-1499</v>
          </cell>
          <cell r="BX11">
            <v>2792.7249999999999</v>
          </cell>
          <cell r="CI11" t="str">
            <v>PCIE_GND</v>
          </cell>
        </row>
        <row r="12">
          <cell r="C12" t="str">
            <v>pcie_vph__0</v>
          </cell>
          <cell r="E12" t="str">
            <v/>
          </cell>
          <cell r="J12" t="str">
            <v>vph</v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  <cell r="AJ12" t="e">
            <v>#N/A</v>
          </cell>
          <cell r="AL12" t="str">
            <v>NA</v>
          </cell>
          <cell r="AN12" t="str">
            <v>NA</v>
          </cell>
          <cell r="AP12" t="str">
            <v>NA</v>
          </cell>
          <cell r="AR12" t="str">
            <v>NA</v>
          </cell>
          <cell r="AT12" t="str">
            <v>NA</v>
          </cell>
          <cell r="AV12" t="str">
            <v>NA</v>
          </cell>
          <cell r="AX12" t="str">
            <v>NA</v>
          </cell>
          <cell r="AZ12" t="str">
            <v>NA</v>
          </cell>
          <cell r="BB12" t="str">
            <v>NA</v>
          </cell>
          <cell r="BD12" t="str">
            <v>NA</v>
          </cell>
          <cell r="BF12" t="str">
            <v>NA</v>
          </cell>
          <cell r="BH12" t="str">
            <v>NA</v>
          </cell>
          <cell r="BW12">
            <v>-1716</v>
          </cell>
          <cell r="BX12">
            <v>2792.7249999999999</v>
          </cell>
          <cell r="CI12" t="str">
            <v>PCIE_VPH</v>
          </cell>
        </row>
        <row r="13">
          <cell r="C13" t="str">
            <v>pcie_vph__1</v>
          </cell>
          <cell r="E13" t="str">
            <v/>
          </cell>
          <cell r="J13" t="str">
            <v>vph</v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 t="e">
            <v>#N/A</v>
          </cell>
          <cell r="AL13" t="str">
            <v>NA</v>
          </cell>
          <cell r="AN13" t="str">
            <v>NA</v>
          </cell>
          <cell r="AP13" t="str">
            <v>NA</v>
          </cell>
          <cell r="AR13" t="str">
            <v>NA</v>
          </cell>
          <cell r="AT13" t="str">
            <v>NA</v>
          </cell>
          <cell r="AV13" t="str">
            <v>NA</v>
          </cell>
          <cell r="AX13" t="str">
            <v>NA</v>
          </cell>
          <cell r="AZ13" t="str">
            <v>NA</v>
          </cell>
          <cell r="BB13" t="str">
            <v>NA</v>
          </cell>
          <cell r="BD13" t="str">
            <v>NA</v>
          </cell>
          <cell r="BF13" t="str">
            <v>NA</v>
          </cell>
          <cell r="BH13" t="str">
            <v>NA</v>
          </cell>
          <cell r="BW13">
            <v>-1716</v>
          </cell>
          <cell r="BX13">
            <v>2792.7249999999999</v>
          </cell>
          <cell r="CI13" t="str">
            <v>PCIE_VPH</v>
          </cell>
        </row>
        <row r="14">
          <cell r="C14" t="str">
            <v>pcie_rext</v>
          </cell>
          <cell r="E14" t="str">
            <v/>
          </cell>
          <cell r="J14" t="str">
            <v>resref</v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e">
            <v>#N/A</v>
          </cell>
          <cell r="AL14" t="str">
            <v>NA</v>
          </cell>
          <cell r="AN14" t="str">
            <v>NA</v>
          </cell>
          <cell r="AP14" t="str">
            <v>NA</v>
          </cell>
          <cell r="AR14" t="str">
            <v>NA</v>
          </cell>
          <cell r="AT14" t="str">
            <v>NA</v>
          </cell>
          <cell r="AV14" t="str">
            <v>NA</v>
          </cell>
          <cell r="AX14" t="str">
            <v>NA</v>
          </cell>
          <cell r="AZ14" t="str">
            <v>NA</v>
          </cell>
          <cell r="BB14" t="str">
            <v>NA</v>
          </cell>
          <cell r="BD14" t="str">
            <v>NA</v>
          </cell>
          <cell r="BF14" t="str">
            <v>NA</v>
          </cell>
          <cell r="BH14" t="str">
            <v>NA</v>
          </cell>
          <cell r="BW14">
            <v>-1876</v>
          </cell>
          <cell r="BX14">
            <v>2792.7249999999999</v>
          </cell>
          <cell r="CI14" t="str">
            <v>PCIE_REXT</v>
          </cell>
        </row>
        <row r="15">
          <cell r="C15" t="str">
            <v>pcie_gnd__3</v>
          </cell>
          <cell r="E15" t="str">
            <v/>
          </cell>
          <cell r="J15" t="str">
            <v>gd</v>
          </cell>
          <cell r="AF15" t="str">
            <v/>
          </cell>
          <cell r="AG15" t="str">
            <v/>
          </cell>
          <cell r="AH15" t="str">
            <v/>
          </cell>
          <cell r="AI15" t="str">
            <v/>
          </cell>
          <cell r="AJ15" t="e">
            <v>#N/A</v>
          </cell>
          <cell r="AL15" t="str">
            <v>NA</v>
          </cell>
          <cell r="AN15" t="str">
            <v>NA</v>
          </cell>
          <cell r="AP15" t="str">
            <v>NA</v>
          </cell>
          <cell r="AR15" t="str">
            <v>NA</v>
          </cell>
          <cell r="AT15" t="str">
            <v>NA</v>
          </cell>
          <cell r="AV15" t="str">
            <v>NA</v>
          </cell>
          <cell r="AX15" t="str">
            <v>NA</v>
          </cell>
          <cell r="AZ15" t="str">
            <v>NA</v>
          </cell>
          <cell r="BB15" t="str">
            <v>NA</v>
          </cell>
          <cell r="BD15" t="str">
            <v>NA</v>
          </cell>
          <cell r="BF15" t="str">
            <v>NA</v>
          </cell>
          <cell r="BH15" t="str">
            <v>NA</v>
          </cell>
          <cell r="BW15">
            <v>-1499</v>
          </cell>
          <cell r="BX15">
            <v>2792.7249999999999</v>
          </cell>
          <cell r="CI15" t="str">
            <v>PCIE_GND</v>
          </cell>
        </row>
        <row r="16">
          <cell r="C16" t="str">
            <v>pcut__0</v>
          </cell>
          <cell r="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/>
          </cell>
          <cell r="AJ16" t="str">
            <v>NA</v>
          </cell>
          <cell r="AL16" t="str">
            <v>NA</v>
          </cell>
          <cell r="AN16" t="str">
            <v>NA</v>
          </cell>
          <cell r="AP16" t="str">
            <v>NA</v>
          </cell>
          <cell r="AR16" t="str">
            <v>NA</v>
          </cell>
          <cell r="AT16" t="str">
            <v>NA</v>
          </cell>
          <cell r="AV16" t="str">
            <v>NA</v>
          </cell>
          <cell r="AX16" t="str">
            <v>NA</v>
          </cell>
          <cell r="AZ16" t="str">
            <v>NA</v>
          </cell>
          <cell r="BB16" t="str">
            <v>NA</v>
          </cell>
          <cell r="BD16" t="str">
            <v>NA</v>
          </cell>
          <cell r="BF16" t="str">
            <v>NA</v>
          </cell>
          <cell r="BH16" t="str">
            <v>NA</v>
          </cell>
          <cell r="BW16">
            <v>-1995</v>
          </cell>
          <cell r="BX16">
            <v>-2792.7249999999999</v>
          </cell>
          <cell r="CI16">
            <v>0</v>
          </cell>
        </row>
        <row r="17">
          <cell r="C17" t="str">
            <v>jtag_tms</v>
          </cell>
          <cell r="E17" t="str">
            <v>GPIO</v>
          </cell>
          <cell r="I17" t="str">
            <v>sjc</v>
          </cell>
          <cell r="J17" t="str">
            <v>TMS</v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 t="str">
            <v>No</v>
          </cell>
          <cell r="AL17" t="str">
            <v>SLOW</v>
          </cell>
          <cell r="AN17" t="str">
            <v>R0DIV4</v>
          </cell>
          <cell r="AP17" t="str">
            <v>Disabled</v>
          </cell>
          <cell r="AR17" t="str">
            <v>CFG(Disabled)</v>
          </cell>
          <cell r="AT17" t="str">
            <v>CFG(47KOhm PU)</v>
          </cell>
          <cell r="AV17" t="str">
            <v>Pull</v>
          </cell>
          <cell r="AX17" t="str">
            <v>CFG(Enabled)</v>
          </cell>
          <cell r="AZ17" t="str">
            <v>NA</v>
          </cell>
          <cell r="BB17" t="str">
            <v>50MHz</v>
          </cell>
          <cell r="BD17" t="str">
            <v>NA</v>
          </cell>
          <cell r="BF17" t="str">
            <v>NA</v>
          </cell>
          <cell r="BH17" t="str">
            <v>NA</v>
          </cell>
          <cell r="BW17">
            <v>522</v>
          </cell>
          <cell r="BX17">
            <v>2792.7249999999999</v>
          </cell>
          <cell r="CI17" t="str">
            <v>JTAG_TMS</v>
          </cell>
        </row>
        <row r="18">
          <cell r="C18" t="str">
            <v>jtag_tdo</v>
          </cell>
          <cell r="E18" t="str">
            <v>GPIO</v>
          </cell>
          <cell r="I18" t="str">
            <v>sjc</v>
          </cell>
          <cell r="J18" t="str">
            <v>TDO</v>
          </cell>
          <cell r="AF18" t="str">
            <v/>
          </cell>
          <cell r="AG18" t="str">
            <v/>
          </cell>
          <cell r="AH18" t="str">
            <v/>
          </cell>
          <cell r="AI18" t="str">
            <v/>
          </cell>
          <cell r="AJ18" t="str">
            <v>No</v>
          </cell>
          <cell r="AL18" t="str">
            <v>NA</v>
          </cell>
          <cell r="AN18" t="str">
            <v>NA</v>
          </cell>
          <cell r="AP18" t="str">
            <v>NA</v>
          </cell>
          <cell r="AR18" t="str">
            <v>NA</v>
          </cell>
          <cell r="AT18" t="str">
            <v>NA</v>
          </cell>
          <cell r="AV18" t="str">
            <v>NA</v>
          </cell>
          <cell r="AX18" t="str">
            <v>NA</v>
          </cell>
          <cell r="AZ18" t="str">
            <v>NA</v>
          </cell>
          <cell r="BB18" t="str">
            <v>NA</v>
          </cell>
          <cell r="BD18" t="str">
            <v>NA</v>
          </cell>
          <cell r="BF18" t="str">
            <v>NA</v>
          </cell>
          <cell r="BH18" t="str">
            <v>NA</v>
          </cell>
          <cell r="BW18">
            <v>240</v>
          </cell>
          <cell r="BX18">
            <v>2792.7249999999999</v>
          </cell>
          <cell r="CI18" t="str">
            <v>JTAG_TDO</v>
          </cell>
        </row>
        <row r="19">
          <cell r="C19" t="str">
            <v>jtag_tdi</v>
          </cell>
          <cell r="E19" t="str">
            <v>GPIO</v>
          </cell>
          <cell r="I19" t="str">
            <v>sjc</v>
          </cell>
          <cell r="J19" t="str">
            <v>TDI</v>
          </cell>
          <cell r="AF19" t="str">
            <v/>
          </cell>
          <cell r="AG19" t="str">
            <v/>
          </cell>
          <cell r="AH19" t="str">
            <v/>
          </cell>
          <cell r="AI19" t="str">
            <v/>
          </cell>
          <cell r="AJ19" t="str">
            <v>No</v>
          </cell>
          <cell r="AL19" t="str">
            <v>SLOW</v>
          </cell>
          <cell r="AN19" t="str">
            <v>R0DIV4</v>
          </cell>
          <cell r="AP19" t="str">
            <v>Disabled</v>
          </cell>
          <cell r="AR19" t="str">
            <v>CFG(Disabled)</v>
          </cell>
          <cell r="AT19" t="str">
            <v>CFG(47KOhm PU)</v>
          </cell>
          <cell r="AV19" t="str">
            <v>Pull</v>
          </cell>
          <cell r="AX19" t="str">
            <v>CFG(Enabled)</v>
          </cell>
          <cell r="AZ19" t="str">
            <v>NA</v>
          </cell>
          <cell r="BB19" t="str">
            <v>50MHz</v>
          </cell>
          <cell r="BD19" t="str">
            <v>NA</v>
          </cell>
          <cell r="BF19" t="str">
            <v>NA</v>
          </cell>
          <cell r="BH19" t="str">
            <v>NA</v>
          </cell>
          <cell r="BW19">
            <v>334</v>
          </cell>
          <cell r="BX19">
            <v>2792.7249999999999</v>
          </cell>
          <cell r="CI19" t="str">
            <v>JTAG_TDI</v>
          </cell>
        </row>
        <row r="20">
          <cell r="C20" t="str">
            <v>nvcc_jtag</v>
          </cell>
          <cell r="E20" t="str">
            <v>NOISY_POWER</v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>NA</v>
          </cell>
          <cell r="AL20" t="str">
            <v>NA</v>
          </cell>
          <cell r="AN20" t="str">
            <v>NA</v>
          </cell>
          <cell r="AP20" t="str">
            <v>NA</v>
          </cell>
          <cell r="AR20" t="str">
            <v>NA</v>
          </cell>
          <cell r="AT20" t="str">
            <v>NA</v>
          </cell>
          <cell r="AV20" t="str">
            <v>NA</v>
          </cell>
          <cell r="AX20" t="str">
            <v>NA</v>
          </cell>
          <cell r="AZ20" t="str">
            <v>NA</v>
          </cell>
          <cell r="BB20" t="str">
            <v>NA</v>
          </cell>
          <cell r="BD20" t="str">
            <v>NA</v>
          </cell>
          <cell r="BF20" t="str">
            <v>NA</v>
          </cell>
          <cell r="BH20" t="str">
            <v>NA</v>
          </cell>
          <cell r="BW20">
            <v>475</v>
          </cell>
          <cell r="BX20">
            <v>2792.7249999999999</v>
          </cell>
          <cell r="CI20" t="str">
            <v>NVCC_JTAG</v>
          </cell>
        </row>
        <row r="21">
          <cell r="C21" t="str">
            <v>jtag_mod</v>
          </cell>
          <cell r="E21" t="str">
            <v>GPIO</v>
          </cell>
          <cell r="I21" t="str">
            <v>sjc</v>
          </cell>
          <cell r="J21" t="str">
            <v>MOD</v>
          </cell>
          <cell r="AF21" t="str">
            <v/>
          </cell>
          <cell r="AG21" t="str">
            <v/>
          </cell>
          <cell r="AH21" t="str">
            <v/>
          </cell>
          <cell r="AI21" t="str">
            <v/>
          </cell>
          <cell r="AJ21" t="str">
            <v>No</v>
          </cell>
          <cell r="AL21" t="str">
            <v>SLOW</v>
          </cell>
          <cell r="AN21" t="str">
            <v>R0DIV4</v>
          </cell>
          <cell r="AP21" t="str">
            <v>Disabled</v>
          </cell>
          <cell r="AR21" t="str">
            <v>CFG(Disabled)</v>
          </cell>
          <cell r="AT21" t="str">
            <v>CFG(100KOhm PU)</v>
          </cell>
          <cell r="AV21" t="str">
            <v>Pull</v>
          </cell>
          <cell r="AX21" t="str">
            <v>CFG(Enabled)</v>
          </cell>
          <cell r="AZ21" t="str">
            <v>NA</v>
          </cell>
          <cell r="BB21" t="str">
            <v>50MHz</v>
          </cell>
          <cell r="BD21" t="str">
            <v>NA</v>
          </cell>
          <cell r="BF21" t="str">
            <v>NA</v>
          </cell>
          <cell r="BH21" t="str">
            <v>NA</v>
          </cell>
          <cell r="BW21">
            <v>428</v>
          </cell>
          <cell r="BX21">
            <v>2792.7249999999999</v>
          </cell>
          <cell r="CI21" t="str">
            <v>JTAG_MOD</v>
          </cell>
        </row>
        <row r="22">
          <cell r="C22" t="str">
            <v>jtag_tck</v>
          </cell>
          <cell r="E22" t="str">
            <v>GPIO</v>
          </cell>
          <cell r="I22" t="str">
            <v>sjc</v>
          </cell>
          <cell r="J22" t="str">
            <v>TCK</v>
          </cell>
          <cell r="AF22" t="str">
            <v/>
          </cell>
          <cell r="AG22" t="str">
            <v/>
          </cell>
          <cell r="AH22" t="str">
            <v/>
          </cell>
          <cell r="AI22" t="str">
            <v/>
          </cell>
          <cell r="AJ22" t="str">
            <v>No</v>
          </cell>
          <cell r="AL22" t="str">
            <v>NA</v>
          </cell>
          <cell r="AN22" t="str">
            <v>NA</v>
          </cell>
          <cell r="AP22" t="str">
            <v>NA</v>
          </cell>
          <cell r="AR22" t="str">
            <v>NA</v>
          </cell>
          <cell r="AT22" t="str">
            <v>NA</v>
          </cell>
          <cell r="AV22" t="str">
            <v>NA</v>
          </cell>
          <cell r="AX22" t="str">
            <v>NA</v>
          </cell>
          <cell r="AZ22" t="str">
            <v>NA</v>
          </cell>
          <cell r="BB22" t="str">
            <v>NA</v>
          </cell>
          <cell r="BD22" t="str">
            <v>NA</v>
          </cell>
          <cell r="BF22" t="str">
            <v>NA</v>
          </cell>
          <cell r="BH22" t="str">
            <v>NA</v>
          </cell>
          <cell r="BW22">
            <v>287</v>
          </cell>
          <cell r="BX22">
            <v>2792.7249999999999</v>
          </cell>
          <cell r="CI22" t="str">
            <v>JTAG_TCK</v>
          </cell>
        </row>
        <row r="23">
          <cell r="C23" t="str">
            <v>jtag_trstb</v>
          </cell>
          <cell r="E23" t="str">
            <v>GPIO</v>
          </cell>
          <cell r="I23" t="str">
            <v>sjc</v>
          </cell>
          <cell r="J23" t="str">
            <v>TRSTB</v>
          </cell>
          <cell r="AF23" t="str">
            <v/>
          </cell>
          <cell r="AG23" t="str">
            <v/>
          </cell>
          <cell r="AH23" t="str">
            <v/>
          </cell>
          <cell r="AI23" t="str">
            <v/>
          </cell>
          <cell r="AJ23" t="str">
            <v>No</v>
          </cell>
          <cell r="AL23" t="str">
            <v>SLOW</v>
          </cell>
          <cell r="AN23" t="str">
            <v>R0DIV4</v>
          </cell>
          <cell r="AP23" t="str">
            <v>Disabled</v>
          </cell>
          <cell r="AR23" t="str">
            <v>CFG(Disabled)</v>
          </cell>
          <cell r="AT23" t="str">
            <v>CFG(47KOhm PU)</v>
          </cell>
          <cell r="AV23" t="str">
            <v>Pull</v>
          </cell>
          <cell r="AX23" t="str">
            <v>CFG(Enabled)</v>
          </cell>
          <cell r="AZ23" t="str">
            <v>NA</v>
          </cell>
          <cell r="BB23" t="str">
            <v>50MHz</v>
          </cell>
          <cell r="BD23" t="str">
            <v>NA</v>
          </cell>
          <cell r="BF23" t="str">
            <v>NA</v>
          </cell>
          <cell r="BH23" t="str">
            <v>NA</v>
          </cell>
          <cell r="BW23">
            <v>381</v>
          </cell>
          <cell r="BX23">
            <v>2792.7249999999999</v>
          </cell>
          <cell r="CI23" t="str">
            <v>JTAG_TRSTB</v>
          </cell>
        </row>
        <row r="24">
          <cell r="C24" t="str">
            <v>pcut__1</v>
          </cell>
          <cell r="E24" t="str">
            <v/>
          </cell>
          <cell r="AF24" t="str">
            <v/>
          </cell>
          <cell r="AG24" t="str">
            <v/>
          </cell>
          <cell r="AH24" t="str">
            <v/>
          </cell>
          <cell r="AI24" t="str">
            <v/>
          </cell>
          <cell r="AJ24" t="str">
            <v>NA</v>
          </cell>
          <cell r="AL24" t="str">
            <v>NA</v>
          </cell>
          <cell r="AN24" t="str">
            <v>NA</v>
          </cell>
          <cell r="AP24" t="str">
            <v>NA</v>
          </cell>
          <cell r="AR24" t="str">
            <v>NA</v>
          </cell>
          <cell r="AT24" t="str">
            <v>NA</v>
          </cell>
          <cell r="AV24" t="str">
            <v>NA</v>
          </cell>
          <cell r="AX24" t="str">
            <v>NA</v>
          </cell>
          <cell r="AZ24" t="str">
            <v>NA</v>
          </cell>
          <cell r="BB24" t="str">
            <v>NA</v>
          </cell>
          <cell r="BD24" t="str">
            <v>NA</v>
          </cell>
          <cell r="BF24" t="str">
            <v>NA</v>
          </cell>
          <cell r="BH24" t="str">
            <v>NA</v>
          </cell>
        </row>
        <row r="25">
          <cell r="C25" t="str">
            <v>nvcc_mipi_csi__0</v>
          </cell>
          <cell r="E25" t="str">
            <v>NOISY_POWER</v>
          </cell>
          <cell r="I25" t="str">
            <v>mipi_core</v>
          </cell>
          <cell r="J25" t="str">
            <v>avdd_csi2</v>
          </cell>
          <cell r="AF25" t="str">
            <v/>
          </cell>
          <cell r="AG25" t="str">
            <v/>
          </cell>
          <cell r="AH25" t="str">
            <v/>
          </cell>
          <cell r="AI25" t="str">
            <v/>
          </cell>
          <cell r="AJ25" t="e">
            <v>#N/A</v>
          </cell>
          <cell r="AL25" t="str">
            <v>NA</v>
          </cell>
          <cell r="AN25" t="str">
            <v>NA</v>
          </cell>
          <cell r="AP25" t="str">
            <v>NA</v>
          </cell>
          <cell r="AR25" t="str">
            <v>NA</v>
          </cell>
          <cell r="AT25" t="str">
            <v>NA</v>
          </cell>
          <cell r="AV25" t="str">
            <v>NA</v>
          </cell>
          <cell r="AX25" t="str">
            <v>NA</v>
          </cell>
          <cell r="AZ25" t="str">
            <v>NA</v>
          </cell>
          <cell r="BB25" t="str">
            <v>NA</v>
          </cell>
          <cell r="BD25" t="str">
            <v>NA</v>
          </cell>
          <cell r="BF25" t="str">
            <v>NA</v>
          </cell>
          <cell r="BH25" t="str">
            <v>NA</v>
          </cell>
          <cell r="BW25">
            <v>-2032</v>
          </cell>
          <cell r="BX25">
            <v>2792.7249999999999</v>
          </cell>
          <cell r="CI25" t="str">
            <v>NVCC_MIPI_CSI</v>
          </cell>
        </row>
        <row r="26">
          <cell r="C26" t="str">
            <v>csi_rext</v>
          </cell>
          <cell r="E26" t="str">
            <v>ANALOG</v>
          </cell>
          <cell r="I26" t="str">
            <v>mipi_core</v>
          </cell>
          <cell r="J26" t="str">
            <v>csi2_rext</v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e">
            <v>#N/A</v>
          </cell>
          <cell r="AL26" t="str">
            <v>NA</v>
          </cell>
          <cell r="AN26" t="str">
            <v>NA</v>
          </cell>
          <cell r="AP26" t="str">
            <v>NA</v>
          </cell>
          <cell r="AR26" t="str">
            <v>NA</v>
          </cell>
          <cell r="AT26" t="str">
            <v>NA</v>
          </cell>
          <cell r="AV26" t="str">
            <v>NA</v>
          </cell>
          <cell r="AX26" t="str">
            <v>NA</v>
          </cell>
          <cell r="AZ26" t="str">
            <v>NA</v>
          </cell>
          <cell r="BB26" t="str">
            <v>NA</v>
          </cell>
          <cell r="BD26" t="str">
            <v>NA</v>
          </cell>
          <cell r="BF26" t="str">
            <v>NA</v>
          </cell>
          <cell r="BH26" t="str">
            <v>NA</v>
          </cell>
          <cell r="CI26" t="str">
            <v>CSI_REXT</v>
          </cell>
        </row>
        <row r="27">
          <cell r="C27" t="str">
            <v>csi_d0m</v>
          </cell>
          <cell r="E27" t="str">
            <v>ANALOG</v>
          </cell>
          <cell r="I27" t="str">
            <v>mipi_core</v>
          </cell>
          <cell r="J27" t="str">
            <v>csi2_datan0</v>
          </cell>
          <cell r="AF27" t="str">
            <v/>
          </cell>
          <cell r="AG27" t="str">
            <v/>
          </cell>
          <cell r="AH27" t="str">
            <v/>
          </cell>
          <cell r="AI27" t="str">
            <v/>
          </cell>
          <cell r="AJ27" t="e">
            <v>#N/A</v>
          </cell>
          <cell r="AL27" t="str">
            <v>NA</v>
          </cell>
          <cell r="AN27" t="str">
            <v>NA</v>
          </cell>
          <cell r="AP27" t="str">
            <v>NA</v>
          </cell>
          <cell r="AR27" t="str">
            <v>NA</v>
          </cell>
          <cell r="AT27" t="str">
            <v>NA</v>
          </cell>
          <cell r="AV27" t="str">
            <v>NA</v>
          </cell>
          <cell r="AX27" t="str">
            <v>NA</v>
          </cell>
          <cell r="AZ27" t="str">
            <v>NA</v>
          </cell>
          <cell r="BB27" t="str">
            <v>NA</v>
          </cell>
          <cell r="BD27" t="str">
            <v>NA</v>
          </cell>
          <cell r="BF27" t="str">
            <v>NA</v>
          </cell>
          <cell r="BH27" t="str">
            <v>NA</v>
          </cell>
          <cell r="CI27" t="str">
            <v>CSI_D0M</v>
          </cell>
        </row>
        <row r="28">
          <cell r="C28" t="str">
            <v>ngnd_mipi_csi__0</v>
          </cell>
          <cell r="E28" t="str">
            <v>NOISY_GROUND</v>
          </cell>
          <cell r="I28" t="str">
            <v>mipi_core</v>
          </cell>
          <cell r="J28" t="str">
            <v>vss</v>
          </cell>
          <cell r="AF28" t="str">
            <v/>
          </cell>
          <cell r="AG28" t="str">
            <v/>
          </cell>
          <cell r="AH28" t="str">
            <v/>
          </cell>
          <cell r="AI28" t="str">
            <v/>
          </cell>
          <cell r="AJ28" t="e">
            <v>#N/A</v>
          </cell>
          <cell r="AL28" t="str">
            <v>NA</v>
          </cell>
          <cell r="AN28" t="str">
            <v>NA</v>
          </cell>
          <cell r="AP28" t="str">
            <v>NA</v>
          </cell>
          <cell r="AR28" t="str">
            <v>NA</v>
          </cell>
          <cell r="AT28" t="str">
            <v>NA</v>
          </cell>
          <cell r="AV28" t="str">
            <v>NA</v>
          </cell>
          <cell r="AX28" t="str">
            <v>NA</v>
          </cell>
          <cell r="AZ28" t="str">
            <v>NA</v>
          </cell>
          <cell r="BB28" t="str">
            <v>NA</v>
          </cell>
          <cell r="BD28" t="str">
            <v>NA</v>
          </cell>
          <cell r="BF28" t="str">
            <v>NA</v>
          </cell>
          <cell r="BH28" t="str">
            <v>NA</v>
          </cell>
          <cell r="CI28" t="str">
            <v>VSS</v>
          </cell>
        </row>
        <row r="29">
          <cell r="C29" t="str">
            <v>csi_d0p</v>
          </cell>
          <cell r="E29" t="str">
            <v>ANALOG</v>
          </cell>
          <cell r="I29" t="str">
            <v>mipi_core</v>
          </cell>
          <cell r="J29" t="str">
            <v>csi2_datap0</v>
          </cell>
          <cell r="AF29" t="str">
            <v/>
          </cell>
          <cell r="AG29" t="str">
            <v/>
          </cell>
          <cell r="AH29" t="str">
            <v/>
          </cell>
          <cell r="AI29" t="str">
            <v/>
          </cell>
          <cell r="AJ29" t="e">
            <v>#N/A</v>
          </cell>
          <cell r="AL29" t="str">
            <v>NA</v>
          </cell>
          <cell r="AN29" t="str">
            <v>NA</v>
          </cell>
          <cell r="AP29" t="str">
            <v>NA</v>
          </cell>
          <cell r="AR29" t="str">
            <v>NA</v>
          </cell>
          <cell r="AT29" t="str">
            <v>NA</v>
          </cell>
          <cell r="AV29" t="str">
            <v>NA</v>
          </cell>
          <cell r="AX29" t="str">
            <v>NA</v>
          </cell>
          <cell r="AZ29" t="str">
            <v>NA</v>
          </cell>
          <cell r="BB29" t="str">
            <v>NA</v>
          </cell>
          <cell r="BD29" t="str">
            <v>NA</v>
          </cell>
          <cell r="BF29" t="str">
            <v>NA</v>
          </cell>
          <cell r="BH29" t="str">
            <v>NA</v>
          </cell>
          <cell r="CI29" t="str">
            <v>CSI_D0P</v>
          </cell>
        </row>
        <row r="30">
          <cell r="C30" t="str">
            <v>ngnd_mipi_csi__1</v>
          </cell>
          <cell r="E30" t="str">
            <v>NOISY_GROUND</v>
          </cell>
          <cell r="I30" t="str">
            <v>mipi_core</v>
          </cell>
          <cell r="J30" t="str">
            <v>vss</v>
          </cell>
          <cell r="AF30" t="str">
            <v/>
          </cell>
          <cell r="AG30" t="str">
            <v/>
          </cell>
          <cell r="AH30" t="str">
            <v/>
          </cell>
          <cell r="AI30" t="str">
            <v/>
          </cell>
          <cell r="AJ30" t="e">
            <v>#N/A</v>
          </cell>
          <cell r="AL30" t="str">
            <v>NA</v>
          </cell>
          <cell r="AN30" t="str">
            <v>NA</v>
          </cell>
          <cell r="AP30" t="str">
            <v>NA</v>
          </cell>
          <cell r="AR30" t="str">
            <v>NA</v>
          </cell>
          <cell r="AT30" t="str">
            <v>NA</v>
          </cell>
          <cell r="AV30" t="str">
            <v>NA</v>
          </cell>
          <cell r="AX30" t="str">
            <v>NA</v>
          </cell>
          <cell r="AZ30" t="str">
            <v>NA</v>
          </cell>
          <cell r="BB30" t="str">
            <v>NA</v>
          </cell>
          <cell r="BD30" t="str">
            <v>NA</v>
          </cell>
          <cell r="BF30" t="str">
            <v>NA</v>
          </cell>
          <cell r="BH30" t="str">
            <v>NA</v>
          </cell>
          <cell r="CI30" t="str">
            <v>VSS</v>
          </cell>
        </row>
        <row r="31">
          <cell r="C31" t="str">
            <v>nvcc_mipi_csi__1</v>
          </cell>
          <cell r="E31" t="str">
            <v>NOISY_POWER</v>
          </cell>
          <cell r="I31" t="str">
            <v>mipi_core</v>
          </cell>
          <cell r="J31" t="str">
            <v>avdd_csi2</v>
          </cell>
          <cell r="AF31" t="str">
            <v/>
          </cell>
          <cell r="AG31" t="str">
            <v/>
          </cell>
          <cell r="AH31" t="str">
            <v/>
          </cell>
          <cell r="AI31" t="str">
            <v/>
          </cell>
          <cell r="AJ31" t="e">
            <v>#N/A</v>
          </cell>
          <cell r="AL31" t="str">
            <v>NA</v>
          </cell>
          <cell r="AN31" t="str">
            <v>NA</v>
          </cell>
          <cell r="AP31" t="str">
            <v>NA</v>
          </cell>
          <cell r="AR31" t="str">
            <v>NA</v>
          </cell>
          <cell r="AT31" t="str">
            <v>NA</v>
          </cell>
          <cell r="AV31" t="str">
            <v>NA</v>
          </cell>
          <cell r="AX31" t="str">
            <v>NA</v>
          </cell>
          <cell r="AZ31" t="str">
            <v>NA</v>
          </cell>
          <cell r="BB31" t="str">
            <v>NA</v>
          </cell>
          <cell r="BD31" t="str">
            <v>NA</v>
          </cell>
          <cell r="BF31" t="str">
            <v>NA</v>
          </cell>
          <cell r="BH31" t="str">
            <v>NA</v>
          </cell>
          <cell r="CI31" t="str">
            <v>NVCC_MIPI_CSI</v>
          </cell>
        </row>
        <row r="32">
          <cell r="C32" t="str">
            <v>csi_clk0p</v>
          </cell>
          <cell r="E32" t="str">
            <v>ANALOG</v>
          </cell>
          <cell r="I32" t="str">
            <v>mipi_core</v>
          </cell>
          <cell r="J32" t="str">
            <v>csi2_clkp</v>
          </cell>
          <cell r="AF32" t="str">
            <v/>
          </cell>
          <cell r="AG32" t="str">
            <v/>
          </cell>
          <cell r="AH32" t="str">
            <v/>
          </cell>
          <cell r="AI32" t="str">
            <v/>
          </cell>
          <cell r="AJ32" t="e">
            <v>#N/A</v>
          </cell>
          <cell r="AL32" t="str">
            <v>NA</v>
          </cell>
          <cell r="AN32" t="str">
            <v>NA</v>
          </cell>
          <cell r="AP32" t="str">
            <v>NA</v>
          </cell>
          <cell r="AR32" t="str">
            <v>NA</v>
          </cell>
          <cell r="AT32" t="str">
            <v>NA</v>
          </cell>
          <cell r="AV32" t="str">
            <v>NA</v>
          </cell>
          <cell r="AX32" t="str">
            <v>NA</v>
          </cell>
          <cell r="AZ32" t="str">
            <v>NA</v>
          </cell>
          <cell r="BB32" t="str">
            <v>NA</v>
          </cell>
          <cell r="BD32" t="str">
            <v>NA</v>
          </cell>
          <cell r="BF32" t="str">
            <v>NA</v>
          </cell>
          <cell r="BH32" t="str">
            <v>NA</v>
          </cell>
          <cell r="BW32">
            <v>-2452</v>
          </cell>
          <cell r="BX32">
            <v>2792.7249999999999</v>
          </cell>
          <cell r="CI32" t="str">
            <v>CSI_CLK0P</v>
          </cell>
        </row>
        <row r="33">
          <cell r="C33" t="str">
            <v>nvcc_mipi_csi__2</v>
          </cell>
          <cell r="E33" t="str">
            <v>NOISY_POWER</v>
          </cell>
          <cell r="I33" t="str">
            <v>mipi_core</v>
          </cell>
          <cell r="J33" t="str">
            <v>avdd_csi2</v>
          </cell>
          <cell r="AF33" t="str">
            <v/>
          </cell>
          <cell r="AG33" t="str">
            <v/>
          </cell>
          <cell r="AH33" t="str">
            <v/>
          </cell>
          <cell r="AI33" t="str">
            <v/>
          </cell>
          <cell r="AJ33" t="e">
            <v>#N/A</v>
          </cell>
          <cell r="AL33" t="str">
            <v>NA</v>
          </cell>
          <cell r="AN33" t="str">
            <v>NA</v>
          </cell>
          <cell r="AP33" t="str">
            <v>NA</v>
          </cell>
          <cell r="AR33" t="str">
            <v>NA</v>
          </cell>
          <cell r="AT33" t="str">
            <v>NA</v>
          </cell>
          <cell r="AV33" t="str">
            <v>NA</v>
          </cell>
          <cell r="AX33" t="str">
            <v>NA</v>
          </cell>
          <cell r="AZ33" t="str">
            <v>NA</v>
          </cell>
          <cell r="BB33" t="str">
            <v>NA</v>
          </cell>
          <cell r="BD33" t="str">
            <v>NA</v>
          </cell>
          <cell r="BF33" t="str">
            <v>NA</v>
          </cell>
          <cell r="BH33" t="str">
            <v>NA</v>
          </cell>
          <cell r="CI33" t="str">
            <v>NVCC_MIPI_CSI</v>
          </cell>
        </row>
        <row r="34">
          <cell r="C34" t="str">
            <v>csi_clk0m</v>
          </cell>
          <cell r="E34" t="str">
            <v>ANALOG</v>
          </cell>
          <cell r="I34" t="str">
            <v>mipi_core</v>
          </cell>
          <cell r="J34" t="str">
            <v>csi2_clkn</v>
          </cell>
          <cell r="AF34" t="str">
            <v/>
          </cell>
          <cell r="AG34" t="str">
            <v/>
          </cell>
          <cell r="AH34" t="str">
            <v/>
          </cell>
          <cell r="AI34" t="str">
            <v/>
          </cell>
          <cell r="AJ34" t="e">
            <v>#N/A</v>
          </cell>
          <cell r="AL34" t="str">
            <v>NA</v>
          </cell>
          <cell r="AN34" t="str">
            <v>NA</v>
          </cell>
          <cell r="AP34" t="str">
            <v>NA</v>
          </cell>
          <cell r="AR34" t="str">
            <v>NA</v>
          </cell>
          <cell r="AT34" t="str">
            <v>NA</v>
          </cell>
          <cell r="AV34" t="str">
            <v>NA</v>
          </cell>
          <cell r="AX34" t="str">
            <v>NA</v>
          </cell>
          <cell r="AZ34" t="str">
            <v>NA</v>
          </cell>
          <cell r="BB34" t="str">
            <v>NA</v>
          </cell>
          <cell r="BD34" t="str">
            <v>NA</v>
          </cell>
          <cell r="BF34" t="str">
            <v>NA</v>
          </cell>
          <cell r="BH34" t="str">
            <v>NA</v>
          </cell>
          <cell r="BW34">
            <v>-2507</v>
          </cell>
          <cell r="BX34">
            <v>2792.7249999999999</v>
          </cell>
          <cell r="CI34" t="str">
            <v>CSI_CLK0M</v>
          </cell>
        </row>
        <row r="35">
          <cell r="C35" t="str">
            <v>csi_d1m</v>
          </cell>
          <cell r="E35" t="str">
            <v>ANALOG</v>
          </cell>
          <cell r="I35" t="str">
            <v>mipi_core</v>
          </cell>
          <cell r="J35" t="str">
            <v>csi2_datan1</v>
          </cell>
          <cell r="AF35" t="str">
            <v/>
          </cell>
          <cell r="AG35" t="str">
            <v/>
          </cell>
          <cell r="AH35" t="str">
            <v/>
          </cell>
          <cell r="AI35" t="str">
            <v/>
          </cell>
          <cell r="AJ35" t="e">
            <v>#N/A</v>
          </cell>
          <cell r="AL35" t="str">
            <v>NA</v>
          </cell>
          <cell r="AN35" t="str">
            <v>NA</v>
          </cell>
          <cell r="AP35" t="str">
            <v>NA</v>
          </cell>
          <cell r="AR35" t="str">
            <v>NA</v>
          </cell>
          <cell r="AT35" t="str">
            <v>NA</v>
          </cell>
          <cell r="AV35" t="str">
            <v>NA</v>
          </cell>
          <cell r="AX35" t="str">
            <v>NA</v>
          </cell>
          <cell r="AZ35" t="str">
            <v>NA</v>
          </cell>
          <cell r="BB35" t="str">
            <v>NA</v>
          </cell>
          <cell r="BD35" t="str">
            <v>NA</v>
          </cell>
          <cell r="BF35" t="str">
            <v>NA</v>
          </cell>
          <cell r="BH35" t="str">
            <v>NA</v>
          </cell>
          <cell r="BW35">
            <v>-2397</v>
          </cell>
          <cell r="BX35">
            <v>2792.7249999999999</v>
          </cell>
          <cell r="CI35" t="str">
            <v>CSI_D1M</v>
          </cell>
        </row>
        <row r="36">
          <cell r="C36" t="str">
            <v>ngnd_mipi_csi__2</v>
          </cell>
          <cell r="E36" t="str">
            <v>NOISY_GROUND</v>
          </cell>
          <cell r="I36" t="str">
            <v>mipi_core</v>
          </cell>
          <cell r="J36" t="str">
            <v>vss</v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  <cell r="AJ36" t="e">
            <v>#N/A</v>
          </cell>
          <cell r="AL36" t="str">
            <v>NA</v>
          </cell>
          <cell r="AN36" t="str">
            <v>NA</v>
          </cell>
          <cell r="AP36" t="str">
            <v>NA</v>
          </cell>
          <cell r="AR36" t="str">
            <v>NA</v>
          </cell>
          <cell r="AT36" t="str">
            <v>NA</v>
          </cell>
          <cell r="AV36" t="str">
            <v>NA</v>
          </cell>
          <cell r="AX36" t="str">
            <v>NA</v>
          </cell>
          <cell r="AZ36" t="str">
            <v>NA</v>
          </cell>
          <cell r="BB36" t="str">
            <v>NA</v>
          </cell>
          <cell r="BD36" t="str">
            <v>NA</v>
          </cell>
          <cell r="BF36" t="str">
            <v>NA</v>
          </cell>
          <cell r="BH36" t="str">
            <v>NA</v>
          </cell>
          <cell r="CI36" t="str">
            <v>VSS</v>
          </cell>
        </row>
        <row r="37">
          <cell r="C37" t="str">
            <v>csi_d1p</v>
          </cell>
          <cell r="E37" t="str">
            <v>ANALOG</v>
          </cell>
          <cell r="I37" t="str">
            <v>mipi_core</v>
          </cell>
          <cell r="J37" t="str">
            <v>csi2_datap1</v>
          </cell>
          <cell r="AF37" t="str">
            <v/>
          </cell>
          <cell r="AG37" t="str">
            <v/>
          </cell>
          <cell r="AH37" t="str">
            <v/>
          </cell>
          <cell r="AI37" t="str">
            <v/>
          </cell>
          <cell r="AJ37" t="e">
            <v>#N/A</v>
          </cell>
          <cell r="AL37" t="str">
            <v>NA</v>
          </cell>
          <cell r="AN37" t="str">
            <v>NA</v>
          </cell>
          <cell r="AP37" t="str">
            <v>NA</v>
          </cell>
          <cell r="AR37" t="str">
            <v>NA</v>
          </cell>
          <cell r="AT37" t="str">
            <v>NA</v>
          </cell>
          <cell r="AV37" t="str">
            <v>NA</v>
          </cell>
          <cell r="AX37" t="str">
            <v>NA</v>
          </cell>
          <cell r="AZ37" t="str">
            <v>NA</v>
          </cell>
          <cell r="BB37" t="str">
            <v>NA</v>
          </cell>
          <cell r="BD37" t="str">
            <v>NA</v>
          </cell>
          <cell r="BF37" t="str">
            <v>NA</v>
          </cell>
          <cell r="BH37" t="str">
            <v>NA</v>
          </cell>
          <cell r="BW37">
            <v>-2241</v>
          </cell>
          <cell r="BX37">
            <v>2792.7249999999999</v>
          </cell>
          <cell r="CI37" t="str">
            <v>CSI_D1P</v>
          </cell>
        </row>
        <row r="38">
          <cell r="C38" t="str">
            <v>ngnd_mipi_csi__3</v>
          </cell>
          <cell r="E38" t="str">
            <v>NOISY_GROUND</v>
          </cell>
          <cell r="I38" t="str">
            <v>mipi_core</v>
          </cell>
          <cell r="J38" t="str">
            <v>vss</v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J38" t="e">
            <v>#N/A</v>
          </cell>
          <cell r="AL38" t="str">
            <v>NA</v>
          </cell>
          <cell r="AN38" t="str">
            <v>NA</v>
          </cell>
          <cell r="AP38" t="str">
            <v>NA</v>
          </cell>
          <cell r="AR38" t="str">
            <v>NA</v>
          </cell>
          <cell r="AT38" t="str">
            <v>NA</v>
          </cell>
          <cell r="AV38" t="str">
            <v>NA</v>
          </cell>
          <cell r="AX38" t="str">
            <v>NA</v>
          </cell>
          <cell r="AZ38" t="str">
            <v>NA</v>
          </cell>
          <cell r="BB38" t="str">
            <v>NA</v>
          </cell>
          <cell r="BD38" t="str">
            <v>NA</v>
          </cell>
          <cell r="BF38" t="str">
            <v>NA</v>
          </cell>
          <cell r="BH38" t="str">
            <v>NA</v>
          </cell>
          <cell r="CI38" t="str">
            <v>VSS</v>
          </cell>
        </row>
        <row r="39">
          <cell r="C39" t="str">
            <v>nvcc_mipi_csi__3</v>
          </cell>
          <cell r="E39" t="str">
            <v>NOISY_POWER</v>
          </cell>
          <cell r="I39" t="str">
            <v>mipi_core</v>
          </cell>
          <cell r="J39" t="str">
            <v>avdd_csi2</v>
          </cell>
          <cell r="AF39" t="str">
            <v/>
          </cell>
          <cell r="AG39" t="str">
            <v/>
          </cell>
          <cell r="AH39" t="str">
            <v/>
          </cell>
          <cell r="AI39" t="str">
            <v/>
          </cell>
          <cell r="AJ39" t="e">
            <v>#N/A</v>
          </cell>
          <cell r="AL39" t="str">
            <v>NA</v>
          </cell>
          <cell r="AN39" t="str">
            <v>NA</v>
          </cell>
          <cell r="AP39" t="str">
            <v>NA</v>
          </cell>
          <cell r="AR39" t="str">
            <v>NA</v>
          </cell>
          <cell r="AT39" t="str">
            <v>NA</v>
          </cell>
          <cell r="AV39" t="str">
            <v>NA</v>
          </cell>
          <cell r="AX39" t="str">
            <v>NA</v>
          </cell>
          <cell r="AZ39" t="str">
            <v>NA</v>
          </cell>
          <cell r="BB39" t="str">
            <v>NA</v>
          </cell>
          <cell r="BD39" t="str">
            <v>NA</v>
          </cell>
          <cell r="BF39" t="str">
            <v>NA</v>
          </cell>
          <cell r="BH39" t="str">
            <v>NA</v>
          </cell>
          <cell r="CI39" t="str">
            <v>NVCC_MIPI_CSI</v>
          </cell>
        </row>
        <row r="40">
          <cell r="C40" t="str">
            <v>pcut__2</v>
          </cell>
          <cell r="E40" t="str">
            <v/>
          </cell>
          <cell r="AF40" t="str">
            <v/>
          </cell>
          <cell r="AG40" t="str">
            <v/>
          </cell>
          <cell r="AH40" t="str">
            <v/>
          </cell>
          <cell r="AI40" t="str">
            <v/>
          </cell>
          <cell r="AJ40" t="str">
            <v>NA</v>
          </cell>
          <cell r="AL40" t="str">
            <v>NA</v>
          </cell>
          <cell r="AN40" t="str">
            <v>NA</v>
          </cell>
          <cell r="AP40" t="str">
            <v>NA</v>
          </cell>
          <cell r="AR40" t="str">
            <v>NA</v>
          </cell>
          <cell r="AT40" t="str">
            <v>NA</v>
          </cell>
          <cell r="AV40" t="str">
            <v>NA</v>
          </cell>
          <cell r="AX40" t="str">
            <v>NA</v>
          </cell>
          <cell r="AZ40" t="str">
            <v>NA</v>
          </cell>
          <cell r="BB40" t="str">
            <v>NA</v>
          </cell>
          <cell r="BD40" t="str">
            <v>NA</v>
          </cell>
          <cell r="BF40" t="str">
            <v>NA</v>
          </cell>
          <cell r="BH40" t="str">
            <v>NA</v>
          </cell>
          <cell r="BW40">
            <v>-1995</v>
          </cell>
          <cell r="BX40">
            <v>-2792.7249999999999</v>
          </cell>
          <cell r="CI40">
            <v>0</v>
          </cell>
        </row>
        <row r="41">
          <cell r="C41" t="str">
            <v>nvcc_mipi_dsi__0</v>
          </cell>
          <cell r="E41" t="str">
            <v>NOISY_POWER</v>
          </cell>
          <cell r="I41" t="str">
            <v>mipi_core</v>
          </cell>
          <cell r="J41" t="str">
            <v>avdd_dsi</v>
          </cell>
          <cell r="AF41" t="str">
            <v/>
          </cell>
          <cell r="AG41" t="str">
            <v/>
          </cell>
          <cell r="AH41" t="str">
            <v/>
          </cell>
          <cell r="AI41" t="str">
            <v/>
          </cell>
          <cell r="AJ41" t="e">
            <v>#N/A</v>
          </cell>
          <cell r="AL41" t="str">
            <v>NA</v>
          </cell>
          <cell r="AN41" t="str">
            <v>NA</v>
          </cell>
          <cell r="AP41" t="str">
            <v>NA</v>
          </cell>
          <cell r="AR41" t="str">
            <v>NA</v>
          </cell>
          <cell r="AT41" t="str">
            <v>NA</v>
          </cell>
          <cell r="AV41" t="str">
            <v>NA</v>
          </cell>
          <cell r="AX41" t="str">
            <v>NA</v>
          </cell>
          <cell r="AZ41" t="str">
            <v>NA</v>
          </cell>
          <cell r="BB41" t="str">
            <v>NA</v>
          </cell>
          <cell r="BD41" t="str">
            <v>NA</v>
          </cell>
          <cell r="BF41" t="str">
            <v>NA</v>
          </cell>
          <cell r="BH41" t="str">
            <v>NA</v>
          </cell>
          <cell r="BW41">
            <v>-2032</v>
          </cell>
          <cell r="BX41">
            <v>2792.7249999999999</v>
          </cell>
          <cell r="CI41" t="str">
            <v>NVCC_MIPI_DSI</v>
          </cell>
        </row>
        <row r="42">
          <cell r="C42" t="str">
            <v>dsi_rext</v>
          </cell>
          <cell r="E42" t="str">
            <v>ANALOG</v>
          </cell>
          <cell r="I42" t="str">
            <v>mipi_core</v>
          </cell>
          <cell r="J42" t="str">
            <v>dsi_rext</v>
          </cell>
          <cell r="AF42" t="str">
            <v/>
          </cell>
          <cell r="AG42" t="str">
            <v/>
          </cell>
          <cell r="AH42" t="str">
            <v/>
          </cell>
          <cell r="AI42" t="str">
            <v/>
          </cell>
          <cell r="AJ42" t="e">
            <v>#N/A</v>
          </cell>
          <cell r="AL42" t="str">
            <v>NA</v>
          </cell>
          <cell r="AN42" t="str">
            <v>NA</v>
          </cell>
          <cell r="AP42" t="str">
            <v>NA</v>
          </cell>
          <cell r="AR42" t="str">
            <v>NA</v>
          </cell>
          <cell r="AT42" t="str">
            <v>NA</v>
          </cell>
          <cell r="AV42" t="str">
            <v>NA</v>
          </cell>
          <cell r="AX42" t="str">
            <v>NA</v>
          </cell>
          <cell r="AZ42" t="str">
            <v>NA</v>
          </cell>
          <cell r="BB42" t="str">
            <v>NA</v>
          </cell>
          <cell r="BD42" t="str">
            <v>NA</v>
          </cell>
          <cell r="BF42" t="str">
            <v>NA</v>
          </cell>
          <cell r="BH42" t="str">
            <v>NA</v>
          </cell>
          <cell r="CI42" t="str">
            <v>DSI_REXT</v>
          </cell>
        </row>
        <row r="43">
          <cell r="C43" t="str">
            <v>dsi_d0m</v>
          </cell>
          <cell r="E43" t="str">
            <v>ANALOG</v>
          </cell>
          <cell r="I43" t="str">
            <v>mipi_core</v>
          </cell>
          <cell r="J43" t="str">
            <v>dsi_datan0</v>
          </cell>
          <cell r="AF43" t="str">
            <v/>
          </cell>
          <cell r="AG43" t="str">
            <v/>
          </cell>
          <cell r="AH43" t="str">
            <v/>
          </cell>
          <cell r="AI43" t="str">
            <v/>
          </cell>
          <cell r="AJ43" t="e">
            <v>#N/A</v>
          </cell>
          <cell r="AL43" t="str">
            <v>NA</v>
          </cell>
          <cell r="AN43" t="str">
            <v>NA</v>
          </cell>
          <cell r="AP43" t="str">
            <v>NA</v>
          </cell>
          <cell r="AR43" t="str">
            <v>NA</v>
          </cell>
          <cell r="AT43" t="str">
            <v>NA</v>
          </cell>
          <cell r="AV43" t="str">
            <v>NA</v>
          </cell>
          <cell r="AX43" t="str">
            <v>NA</v>
          </cell>
          <cell r="AZ43" t="str">
            <v>NA</v>
          </cell>
          <cell r="BB43" t="str">
            <v>NA</v>
          </cell>
          <cell r="BD43" t="str">
            <v>NA</v>
          </cell>
          <cell r="BF43" t="str">
            <v>NA</v>
          </cell>
          <cell r="BH43" t="str">
            <v>NA</v>
          </cell>
          <cell r="CI43" t="str">
            <v>DSI_D0M</v>
          </cell>
        </row>
        <row r="44">
          <cell r="C44" t="str">
            <v>ngnd_mipi_dsi__0</v>
          </cell>
          <cell r="E44" t="str">
            <v>NOISY_GROUND</v>
          </cell>
          <cell r="I44" t="str">
            <v>mipi_core</v>
          </cell>
          <cell r="J44" t="str">
            <v>vss</v>
          </cell>
          <cell r="AF44" t="str">
            <v/>
          </cell>
          <cell r="AG44" t="str">
            <v/>
          </cell>
          <cell r="AH44" t="str">
            <v/>
          </cell>
          <cell r="AI44" t="str">
            <v/>
          </cell>
          <cell r="AJ44" t="e">
            <v>#N/A</v>
          </cell>
          <cell r="AL44" t="str">
            <v>NA</v>
          </cell>
          <cell r="AN44" t="str">
            <v>NA</v>
          </cell>
          <cell r="AP44" t="str">
            <v>NA</v>
          </cell>
          <cell r="AR44" t="str">
            <v>NA</v>
          </cell>
          <cell r="AT44" t="str">
            <v>NA</v>
          </cell>
          <cell r="AV44" t="str">
            <v>NA</v>
          </cell>
          <cell r="AX44" t="str">
            <v>NA</v>
          </cell>
          <cell r="AZ44" t="str">
            <v>NA</v>
          </cell>
          <cell r="BB44" t="str">
            <v>NA</v>
          </cell>
          <cell r="BD44" t="str">
            <v>NA</v>
          </cell>
          <cell r="BF44" t="str">
            <v>NA</v>
          </cell>
          <cell r="BH44" t="str">
            <v>NA</v>
          </cell>
          <cell r="CI44" t="str">
            <v>VSS</v>
          </cell>
        </row>
        <row r="45">
          <cell r="C45" t="str">
            <v>dsi_d0p</v>
          </cell>
          <cell r="E45" t="str">
            <v>ANALOG</v>
          </cell>
          <cell r="I45" t="str">
            <v>mipi_core</v>
          </cell>
          <cell r="J45" t="str">
            <v>dsi_datap0</v>
          </cell>
          <cell r="AF45" t="str">
            <v/>
          </cell>
          <cell r="AG45" t="str">
            <v/>
          </cell>
          <cell r="AH45" t="str">
            <v/>
          </cell>
          <cell r="AI45" t="str">
            <v/>
          </cell>
          <cell r="AJ45" t="e">
            <v>#N/A</v>
          </cell>
          <cell r="AL45" t="str">
            <v>NA</v>
          </cell>
          <cell r="AN45" t="str">
            <v>NA</v>
          </cell>
          <cell r="AP45" t="str">
            <v>NA</v>
          </cell>
          <cell r="AR45" t="str">
            <v>NA</v>
          </cell>
          <cell r="AT45" t="str">
            <v>NA</v>
          </cell>
          <cell r="AV45" t="str">
            <v>NA</v>
          </cell>
          <cell r="AX45" t="str">
            <v>NA</v>
          </cell>
          <cell r="AZ45" t="str">
            <v>NA</v>
          </cell>
          <cell r="BB45" t="str">
            <v>NA</v>
          </cell>
          <cell r="BD45" t="str">
            <v>NA</v>
          </cell>
          <cell r="BF45" t="str">
            <v>NA</v>
          </cell>
          <cell r="BH45" t="str">
            <v>NA</v>
          </cell>
          <cell r="CI45" t="str">
            <v>DSI_D0P</v>
          </cell>
        </row>
        <row r="46">
          <cell r="C46" t="str">
            <v>ngnd_mipi_dsi__1</v>
          </cell>
          <cell r="E46" t="str">
            <v>NOISY_GROUND</v>
          </cell>
          <cell r="I46" t="str">
            <v>mipi_core</v>
          </cell>
          <cell r="J46" t="str">
            <v>vss</v>
          </cell>
          <cell r="AF46" t="str">
            <v/>
          </cell>
          <cell r="AG46" t="str">
            <v/>
          </cell>
          <cell r="AH46" t="str">
            <v/>
          </cell>
          <cell r="AI46" t="str">
            <v/>
          </cell>
          <cell r="AJ46" t="e">
            <v>#N/A</v>
          </cell>
          <cell r="AL46" t="str">
            <v>NA</v>
          </cell>
          <cell r="AN46" t="str">
            <v>NA</v>
          </cell>
          <cell r="AP46" t="str">
            <v>NA</v>
          </cell>
          <cell r="AR46" t="str">
            <v>NA</v>
          </cell>
          <cell r="AT46" t="str">
            <v>NA</v>
          </cell>
          <cell r="AV46" t="str">
            <v>NA</v>
          </cell>
          <cell r="AX46" t="str">
            <v>NA</v>
          </cell>
          <cell r="AZ46" t="str">
            <v>NA</v>
          </cell>
          <cell r="BB46" t="str">
            <v>NA</v>
          </cell>
          <cell r="BD46" t="str">
            <v>NA</v>
          </cell>
          <cell r="BF46" t="str">
            <v>NA</v>
          </cell>
          <cell r="BH46" t="str">
            <v>NA</v>
          </cell>
          <cell r="CI46" t="str">
            <v>VSS</v>
          </cell>
        </row>
        <row r="47">
          <cell r="C47" t="str">
            <v>nvcc_mipi_dsi__1</v>
          </cell>
          <cell r="E47" t="str">
            <v>NOISY_POWER</v>
          </cell>
          <cell r="I47" t="str">
            <v>mipi_core</v>
          </cell>
          <cell r="J47" t="str">
            <v>avdd_dsi</v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e">
            <v>#N/A</v>
          </cell>
          <cell r="AL47" t="str">
            <v>NA</v>
          </cell>
          <cell r="AN47" t="str">
            <v>NA</v>
          </cell>
          <cell r="AP47" t="str">
            <v>NA</v>
          </cell>
          <cell r="AR47" t="str">
            <v>NA</v>
          </cell>
          <cell r="AT47" t="str">
            <v>NA</v>
          </cell>
          <cell r="AV47" t="str">
            <v>NA</v>
          </cell>
          <cell r="AX47" t="str">
            <v>NA</v>
          </cell>
          <cell r="AZ47" t="str">
            <v>NA</v>
          </cell>
          <cell r="BB47" t="str">
            <v>NA</v>
          </cell>
          <cell r="BD47" t="str">
            <v>NA</v>
          </cell>
          <cell r="BF47" t="str">
            <v>NA</v>
          </cell>
          <cell r="BH47" t="str">
            <v>NA</v>
          </cell>
          <cell r="BW47">
            <v>-2032</v>
          </cell>
          <cell r="BX47">
            <v>2792.7249999999999</v>
          </cell>
          <cell r="CI47" t="str">
            <v>NVCC_MIPI_DSI</v>
          </cell>
        </row>
        <row r="48">
          <cell r="C48" t="str">
            <v>dsi_clk0p</v>
          </cell>
          <cell r="E48" t="str">
            <v>ANALOG</v>
          </cell>
          <cell r="I48" t="str">
            <v>mipi_core</v>
          </cell>
          <cell r="J48" t="str">
            <v>dsi_clkp</v>
          </cell>
          <cell r="AF48" t="str">
            <v/>
          </cell>
          <cell r="AG48" t="str">
            <v/>
          </cell>
          <cell r="AH48" t="str">
            <v/>
          </cell>
          <cell r="AI48" t="str">
            <v/>
          </cell>
          <cell r="AJ48" t="e">
            <v>#N/A</v>
          </cell>
          <cell r="AL48" t="str">
            <v>NA</v>
          </cell>
          <cell r="AN48" t="str">
            <v>NA</v>
          </cell>
          <cell r="AP48" t="str">
            <v>NA</v>
          </cell>
          <cell r="AR48" t="str">
            <v>NA</v>
          </cell>
          <cell r="AT48" t="str">
            <v>NA</v>
          </cell>
          <cell r="AV48" t="str">
            <v>NA</v>
          </cell>
          <cell r="AX48" t="str">
            <v>NA</v>
          </cell>
          <cell r="AZ48" t="str">
            <v>NA</v>
          </cell>
          <cell r="BB48" t="str">
            <v>NA</v>
          </cell>
          <cell r="BD48" t="str">
            <v>NA</v>
          </cell>
          <cell r="BF48" t="str">
            <v>NA</v>
          </cell>
          <cell r="BH48" t="str">
            <v>NA</v>
          </cell>
          <cell r="CI48" t="str">
            <v>DSI_CLK0P</v>
          </cell>
        </row>
        <row r="49">
          <cell r="C49" t="str">
            <v>nvcc_mipi_dsi__2</v>
          </cell>
          <cell r="E49" t="str">
            <v>NOISY_POWER</v>
          </cell>
          <cell r="I49" t="str">
            <v>mipi_core</v>
          </cell>
          <cell r="J49" t="str">
            <v>avdd_dsi</v>
          </cell>
          <cell r="AF49" t="str">
            <v/>
          </cell>
          <cell r="AG49" t="str">
            <v/>
          </cell>
          <cell r="AH49" t="str">
            <v/>
          </cell>
          <cell r="AI49" t="str">
            <v/>
          </cell>
          <cell r="AJ49" t="e">
            <v>#N/A</v>
          </cell>
          <cell r="AL49" t="str">
            <v>NA</v>
          </cell>
          <cell r="AN49" t="str">
            <v>NA</v>
          </cell>
          <cell r="AP49" t="str">
            <v>NA</v>
          </cell>
          <cell r="AR49" t="str">
            <v>NA</v>
          </cell>
          <cell r="AT49" t="str">
            <v>NA</v>
          </cell>
          <cell r="AV49" t="str">
            <v>NA</v>
          </cell>
          <cell r="AX49" t="str">
            <v>NA</v>
          </cell>
          <cell r="AZ49" t="str">
            <v>NA</v>
          </cell>
          <cell r="BB49" t="str">
            <v>NA</v>
          </cell>
          <cell r="BD49" t="str">
            <v>NA</v>
          </cell>
          <cell r="BF49" t="str">
            <v>NA</v>
          </cell>
          <cell r="BH49" t="str">
            <v>NA</v>
          </cell>
          <cell r="BW49">
            <v>-2032</v>
          </cell>
          <cell r="BX49">
            <v>2792.7249999999999</v>
          </cell>
          <cell r="CI49" t="str">
            <v>NVCC_MIPI_DSI</v>
          </cell>
        </row>
        <row r="50">
          <cell r="C50" t="str">
            <v>dsi_clk0m</v>
          </cell>
          <cell r="E50" t="str">
            <v>ANALOG</v>
          </cell>
          <cell r="I50" t="str">
            <v>mipi_core</v>
          </cell>
          <cell r="J50" t="str">
            <v>dsi_clkn</v>
          </cell>
          <cell r="AF50" t="str">
            <v/>
          </cell>
          <cell r="AG50" t="str">
            <v/>
          </cell>
          <cell r="AH50" t="str">
            <v/>
          </cell>
          <cell r="AI50" t="str">
            <v/>
          </cell>
          <cell r="AJ50" t="e">
            <v>#N/A</v>
          </cell>
          <cell r="AL50" t="str">
            <v>NA</v>
          </cell>
          <cell r="AN50" t="str">
            <v>NA</v>
          </cell>
          <cell r="AP50" t="str">
            <v>NA</v>
          </cell>
          <cell r="AR50" t="str">
            <v>NA</v>
          </cell>
          <cell r="AT50" t="str">
            <v>NA</v>
          </cell>
          <cell r="AV50" t="str">
            <v>NA</v>
          </cell>
          <cell r="AX50" t="str">
            <v>NA</v>
          </cell>
          <cell r="AZ50" t="str">
            <v>NA</v>
          </cell>
          <cell r="BB50" t="str">
            <v>NA</v>
          </cell>
          <cell r="BD50" t="str">
            <v>NA</v>
          </cell>
          <cell r="BF50" t="str">
            <v>NA</v>
          </cell>
          <cell r="BH50" t="str">
            <v>NA</v>
          </cell>
          <cell r="CI50" t="str">
            <v>DSI_CLK0M</v>
          </cell>
        </row>
        <row r="51">
          <cell r="C51" t="str">
            <v>dsi_d1m</v>
          </cell>
          <cell r="E51" t="str">
            <v>ANALOG</v>
          </cell>
          <cell r="I51" t="str">
            <v>mipi_core</v>
          </cell>
          <cell r="J51" t="str">
            <v>dsi_datan1</v>
          </cell>
          <cell r="AF51" t="str">
            <v/>
          </cell>
          <cell r="AG51" t="str">
            <v/>
          </cell>
          <cell r="AH51" t="str">
            <v/>
          </cell>
          <cell r="AI51" t="str">
            <v/>
          </cell>
          <cell r="AJ51" t="e">
            <v>#N/A</v>
          </cell>
          <cell r="AL51" t="str">
            <v>NA</v>
          </cell>
          <cell r="AN51" t="str">
            <v>NA</v>
          </cell>
          <cell r="AP51" t="str">
            <v>NA</v>
          </cell>
          <cell r="AR51" t="str">
            <v>NA</v>
          </cell>
          <cell r="AT51" t="str">
            <v>NA</v>
          </cell>
          <cell r="AV51" t="str">
            <v>NA</v>
          </cell>
          <cell r="AX51" t="str">
            <v>NA</v>
          </cell>
          <cell r="AZ51" t="str">
            <v>NA</v>
          </cell>
          <cell r="BB51" t="str">
            <v>NA</v>
          </cell>
          <cell r="BD51" t="str">
            <v>NA</v>
          </cell>
          <cell r="BF51" t="str">
            <v>NA</v>
          </cell>
          <cell r="BH51" t="str">
            <v>NA</v>
          </cell>
          <cell r="CI51" t="str">
            <v>DSI_D1M</v>
          </cell>
        </row>
        <row r="52">
          <cell r="C52" t="str">
            <v>ngnd_mipi_dsi__2</v>
          </cell>
          <cell r="E52" t="str">
            <v>NOISY_GROUND</v>
          </cell>
          <cell r="I52" t="str">
            <v>mipi_core</v>
          </cell>
          <cell r="J52" t="str">
            <v>vss</v>
          </cell>
          <cell r="AF52" t="str">
            <v/>
          </cell>
          <cell r="AG52" t="str">
            <v/>
          </cell>
          <cell r="AH52" t="str">
            <v/>
          </cell>
          <cell r="AI52" t="str">
            <v/>
          </cell>
          <cell r="AJ52" t="e">
            <v>#N/A</v>
          </cell>
          <cell r="AL52" t="str">
            <v>NA</v>
          </cell>
          <cell r="AN52" t="str">
            <v>NA</v>
          </cell>
          <cell r="AP52" t="str">
            <v>NA</v>
          </cell>
          <cell r="AR52" t="str">
            <v>NA</v>
          </cell>
          <cell r="AT52" t="str">
            <v>NA</v>
          </cell>
          <cell r="AV52" t="str">
            <v>NA</v>
          </cell>
          <cell r="AX52" t="str">
            <v>NA</v>
          </cell>
          <cell r="AZ52" t="str">
            <v>NA</v>
          </cell>
          <cell r="BB52" t="str">
            <v>NA</v>
          </cell>
          <cell r="BD52" t="str">
            <v>NA</v>
          </cell>
          <cell r="BF52" t="str">
            <v>NA</v>
          </cell>
          <cell r="BH52" t="str">
            <v>NA</v>
          </cell>
          <cell r="CI52" t="str">
            <v>VSS</v>
          </cell>
        </row>
        <row r="53">
          <cell r="C53" t="str">
            <v>dsi_d1p</v>
          </cell>
          <cell r="E53" t="str">
            <v>ANALOG</v>
          </cell>
          <cell r="I53" t="str">
            <v>mipi_core</v>
          </cell>
          <cell r="J53" t="str">
            <v>dsi_datap1</v>
          </cell>
          <cell r="AF53" t="str">
            <v/>
          </cell>
          <cell r="AG53" t="str">
            <v/>
          </cell>
          <cell r="AH53" t="str">
            <v/>
          </cell>
          <cell r="AI53" t="str">
            <v/>
          </cell>
          <cell r="AJ53" t="e">
            <v>#N/A</v>
          </cell>
          <cell r="AL53" t="str">
            <v>NA</v>
          </cell>
          <cell r="AN53" t="str">
            <v>NA</v>
          </cell>
          <cell r="AP53" t="str">
            <v>NA</v>
          </cell>
          <cell r="AR53" t="str">
            <v>NA</v>
          </cell>
          <cell r="AT53" t="str">
            <v>NA</v>
          </cell>
          <cell r="AV53" t="str">
            <v>NA</v>
          </cell>
          <cell r="AX53" t="str">
            <v>NA</v>
          </cell>
          <cell r="AZ53" t="str">
            <v>NA</v>
          </cell>
          <cell r="BB53" t="str">
            <v>NA</v>
          </cell>
          <cell r="BD53" t="str">
            <v>NA</v>
          </cell>
          <cell r="BF53" t="str">
            <v>NA</v>
          </cell>
          <cell r="BH53" t="str">
            <v>NA</v>
          </cell>
          <cell r="CI53" t="str">
            <v>DSI_D1P</v>
          </cell>
        </row>
        <row r="54">
          <cell r="C54" t="str">
            <v>ngnd_mipi_dsi__3</v>
          </cell>
          <cell r="E54" t="str">
            <v>NOISY_GROUND</v>
          </cell>
          <cell r="I54" t="str">
            <v>mipi_core</v>
          </cell>
          <cell r="J54" t="str">
            <v>vss</v>
          </cell>
          <cell r="AF54" t="str">
            <v/>
          </cell>
          <cell r="AG54" t="str">
            <v/>
          </cell>
          <cell r="AH54" t="str">
            <v/>
          </cell>
          <cell r="AI54" t="str">
            <v/>
          </cell>
          <cell r="AJ54" t="e">
            <v>#N/A</v>
          </cell>
          <cell r="AL54" t="str">
            <v>NA</v>
          </cell>
          <cell r="AN54" t="str">
            <v>NA</v>
          </cell>
          <cell r="AP54" t="str">
            <v>NA</v>
          </cell>
          <cell r="AR54" t="str">
            <v>NA</v>
          </cell>
          <cell r="AT54" t="str">
            <v>NA</v>
          </cell>
          <cell r="AV54" t="str">
            <v>NA</v>
          </cell>
          <cell r="AX54" t="str">
            <v>NA</v>
          </cell>
          <cell r="AZ54" t="str">
            <v>NA</v>
          </cell>
          <cell r="BB54" t="str">
            <v>NA</v>
          </cell>
          <cell r="BD54" t="str">
            <v>NA</v>
          </cell>
          <cell r="BF54" t="str">
            <v>NA</v>
          </cell>
          <cell r="BH54" t="str">
            <v>NA</v>
          </cell>
          <cell r="CI54" t="str">
            <v>VSS</v>
          </cell>
        </row>
        <row r="55">
          <cell r="C55" t="str">
            <v>nvcc_mipi_dsi__3</v>
          </cell>
          <cell r="E55" t="str">
            <v>NOISY_POWER</v>
          </cell>
          <cell r="I55" t="str">
            <v>mipi_core</v>
          </cell>
          <cell r="J55" t="str">
            <v>avdd_dsi</v>
          </cell>
          <cell r="AF55" t="str">
            <v/>
          </cell>
          <cell r="AG55" t="str">
            <v/>
          </cell>
          <cell r="AH55" t="str">
            <v/>
          </cell>
          <cell r="AI55" t="str">
            <v/>
          </cell>
          <cell r="AJ55" t="e">
            <v>#N/A</v>
          </cell>
          <cell r="AL55" t="str">
            <v>NA</v>
          </cell>
          <cell r="AN55" t="str">
            <v>NA</v>
          </cell>
          <cell r="AP55" t="str">
            <v>NA</v>
          </cell>
          <cell r="AR55" t="str">
            <v>NA</v>
          </cell>
          <cell r="AT55" t="str">
            <v>NA</v>
          </cell>
          <cell r="AV55" t="str">
            <v>NA</v>
          </cell>
          <cell r="AX55" t="str">
            <v>NA</v>
          </cell>
          <cell r="AZ55" t="str">
            <v>NA</v>
          </cell>
          <cell r="BB55" t="str">
            <v>NA</v>
          </cell>
          <cell r="BD55" t="str">
            <v>NA</v>
          </cell>
          <cell r="BF55" t="str">
            <v>NA</v>
          </cell>
          <cell r="BH55" t="str">
            <v>NA</v>
          </cell>
          <cell r="BW55">
            <v>-2032</v>
          </cell>
          <cell r="BX55">
            <v>2792.7249999999999</v>
          </cell>
          <cell r="CI55" t="str">
            <v>NVCC_MIPI_DSI</v>
          </cell>
        </row>
        <row r="56">
          <cell r="C56" t="str">
            <v>pcut__3</v>
          </cell>
          <cell r="E56" t="str">
            <v/>
          </cell>
          <cell r="AF56" t="str">
            <v/>
          </cell>
          <cell r="AG56" t="str">
            <v/>
          </cell>
          <cell r="AH56" t="str">
            <v/>
          </cell>
          <cell r="AI56" t="str">
            <v/>
          </cell>
          <cell r="AJ56" t="str">
            <v>NA</v>
          </cell>
          <cell r="AL56" t="str">
            <v>NA</v>
          </cell>
          <cell r="AN56" t="str">
            <v>NA</v>
          </cell>
          <cell r="AP56" t="str">
            <v>NA</v>
          </cell>
          <cell r="AR56" t="str">
            <v>NA</v>
          </cell>
          <cell r="AT56" t="str">
            <v>NA</v>
          </cell>
          <cell r="AV56" t="str">
            <v>NA</v>
          </cell>
          <cell r="AX56" t="str">
            <v>NA</v>
          </cell>
          <cell r="AZ56" t="str">
            <v>NA</v>
          </cell>
          <cell r="BB56" t="str">
            <v>NA</v>
          </cell>
          <cell r="BD56" t="str">
            <v>NA</v>
          </cell>
          <cell r="BF56" t="str">
            <v>NA</v>
          </cell>
          <cell r="BH56" t="str">
            <v>NA</v>
          </cell>
          <cell r="BW56">
            <v>-1995</v>
          </cell>
          <cell r="BX56">
            <v>-2792.7249999999999</v>
          </cell>
          <cell r="CI56">
            <v>0</v>
          </cell>
        </row>
        <row r="57">
          <cell r="C57" t="str">
            <v>hdmi_tx</v>
          </cell>
          <cell r="E57" t="str">
            <v>HARDMACRO</v>
          </cell>
          <cell r="J57" t="str">
            <v>HDMI_VPH</v>
          </cell>
          <cell r="AF57" t="str">
            <v/>
          </cell>
          <cell r="AG57" t="str">
            <v/>
          </cell>
          <cell r="AH57" t="str">
            <v/>
          </cell>
          <cell r="AI57" t="str">
            <v/>
          </cell>
          <cell r="AJ57" t="e">
            <v>#N/A</v>
          </cell>
          <cell r="AL57" t="str">
            <v>NA</v>
          </cell>
          <cell r="AN57" t="str">
            <v>NA</v>
          </cell>
          <cell r="AP57" t="str">
            <v>NA</v>
          </cell>
          <cell r="AR57" t="str">
            <v>NA</v>
          </cell>
          <cell r="AT57" t="str">
            <v>NA</v>
          </cell>
          <cell r="AV57" t="str">
            <v>NA</v>
          </cell>
          <cell r="AX57" t="str">
            <v>NA</v>
          </cell>
          <cell r="AZ57" t="str">
            <v>NA</v>
          </cell>
          <cell r="BB57" t="str">
            <v>NA</v>
          </cell>
          <cell r="BD57" t="str">
            <v>NA</v>
          </cell>
          <cell r="BF57" t="str">
            <v>NA</v>
          </cell>
          <cell r="BH57" t="str">
            <v>NA</v>
          </cell>
          <cell r="CI57" t="str">
            <v>HDMI_VPH</v>
          </cell>
        </row>
        <row r="58">
          <cell r="C58" t="str">
            <v>hdmi_vp__0</v>
          </cell>
          <cell r="E58" t="str">
            <v/>
          </cell>
          <cell r="J58" t="str">
            <v>HDMI_VP</v>
          </cell>
          <cell r="AF58" t="str">
            <v/>
          </cell>
          <cell r="AG58" t="str">
            <v/>
          </cell>
          <cell r="AH58" t="str">
            <v/>
          </cell>
          <cell r="AI58" t="str">
            <v/>
          </cell>
          <cell r="AJ58" t="e">
            <v>#N/A</v>
          </cell>
          <cell r="AL58" t="str">
            <v>NA</v>
          </cell>
          <cell r="AN58" t="str">
            <v>NA</v>
          </cell>
          <cell r="AP58" t="str">
            <v>NA</v>
          </cell>
          <cell r="AR58" t="str">
            <v>NA</v>
          </cell>
          <cell r="AT58" t="str">
            <v>NA</v>
          </cell>
          <cell r="AV58" t="str">
            <v>NA</v>
          </cell>
          <cell r="AX58" t="str">
            <v>NA</v>
          </cell>
          <cell r="AZ58" t="str">
            <v>NA</v>
          </cell>
          <cell r="BB58" t="str">
            <v>NA</v>
          </cell>
          <cell r="BD58" t="str">
            <v>NA</v>
          </cell>
          <cell r="BF58" t="str">
            <v>NA</v>
          </cell>
          <cell r="BH58" t="str">
            <v>NA</v>
          </cell>
          <cell r="CI58" t="str">
            <v>HDMI_VP</v>
          </cell>
        </row>
        <row r="59">
          <cell r="C59" t="str">
            <v>hdmi_gnd__0</v>
          </cell>
          <cell r="E59" t="str">
            <v/>
          </cell>
          <cell r="J59" t="str">
            <v>HDMI_AGND</v>
          </cell>
          <cell r="AF59" t="str">
            <v/>
          </cell>
          <cell r="AG59" t="str">
            <v/>
          </cell>
          <cell r="AH59" t="str">
            <v/>
          </cell>
          <cell r="AI59" t="str">
            <v/>
          </cell>
          <cell r="AJ59" t="e">
            <v>#N/A</v>
          </cell>
          <cell r="AL59" t="str">
            <v>NA</v>
          </cell>
          <cell r="AN59" t="str">
            <v>NA</v>
          </cell>
          <cell r="AP59" t="str">
            <v>NA</v>
          </cell>
          <cell r="AR59" t="str">
            <v>NA</v>
          </cell>
          <cell r="AT59" t="str">
            <v>NA</v>
          </cell>
          <cell r="AV59" t="str">
            <v>NA</v>
          </cell>
          <cell r="AX59" t="str">
            <v>NA</v>
          </cell>
          <cell r="AZ59" t="str">
            <v>NA</v>
          </cell>
          <cell r="BB59" t="str">
            <v>NA</v>
          </cell>
          <cell r="BD59" t="str">
            <v>NA</v>
          </cell>
          <cell r="BF59" t="str">
            <v>NA</v>
          </cell>
          <cell r="BH59" t="str">
            <v>NA</v>
          </cell>
          <cell r="CI59" t="str">
            <v>HDMI_GND</v>
          </cell>
        </row>
        <row r="60">
          <cell r="C60" t="str">
            <v>hdmi_vph__1</v>
          </cell>
          <cell r="E60" t="str">
            <v/>
          </cell>
          <cell r="J60" t="str">
            <v>HDMI_VPH</v>
          </cell>
          <cell r="AF60" t="str">
            <v/>
          </cell>
          <cell r="AG60" t="str">
            <v/>
          </cell>
          <cell r="AH60" t="str">
            <v/>
          </cell>
          <cell r="AI60" t="str">
            <v/>
          </cell>
          <cell r="AJ60" t="e">
            <v>#N/A</v>
          </cell>
          <cell r="AL60" t="str">
            <v>NA</v>
          </cell>
          <cell r="AN60" t="str">
            <v>NA</v>
          </cell>
          <cell r="AP60" t="str">
            <v>NA</v>
          </cell>
          <cell r="AR60" t="str">
            <v>NA</v>
          </cell>
          <cell r="AT60" t="str">
            <v>NA</v>
          </cell>
          <cell r="AV60" t="str">
            <v>NA</v>
          </cell>
          <cell r="AX60" t="str">
            <v>NA</v>
          </cell>
          <cell r="AZ60" t="str">
            <v>NA</v>
          </cell>
          <cell r="BB60" t="str">
            <v>NA</v>
          </cell>
          <cell r="BD60" t="str">
            <v>NA</v>
          </cell>
          <cell r="BF60" t="str">
            <v>NA</v>
          </cell>
          <cell r="BH60" t="str">
            <v>NA</v>
          </cell>
          <cell r="CI60" t="str">
            <v>HDMI_VPH</v>
          </cell>
        </row>
        <row r="61">
          <cell r="C61" t="str">
            <v>hdmi_vp__1</v>
          </cell>
          <cell r="E61" t="str">
            <v/>
          </cell>
          <cell r="J61" t="str">
            <v>HDMI_VP</v>
          </cell>
          <cell r="AF61" t="str">
            <v/>
          </cell>
          <cell r="AG61" t="str">
            <v/>
          </cell>
          <cell r="AH61" t="str">
            <v/>
          </cell>
          <cell r="AI61" t="str">
            <v/>
          </cell>
          <cell r="AJ61" t="e">
            <v>#N/A</v>
          </cell>
          <cell r="AL61" t="str">
            <v>NA</v>
          </cell>
          <cell r="AN61" t="str">
            <v>NA</v>
          </cell>
          <cell r="AP61" t="str">
            <v>NA</v>
          </cell>
          <cell r="AR61" t="str">
            <v>NA</v>
          </cell>
          <cell r="AT61" t="str">
            <v>NA</v>
          </cell>
          <cell r="AV61" t="str">
            <v>NA</v>
          </cell>
          <cell r="AX61" t="str">
            <v>NA</v>
          </cell>
          <cell r="AZ61" t="str">
            <v>NA</v>
          </cell>
          <cell r="BB61" t="str">
            <v>NA</v>
          </cell>
          <cell r="BD61" t="str">
            <v>NA</v>
          </cell>
          <cell r="BF61" t="str">
            <v>NA</v>
          </cell>
          <cell r="BH61" t="str">
            <v>NA</v>
          </cell>
          <cell r="CI61" t="str">
            <v>HDMI_VP</v>
          </cell>
        </row>
        <row r="62">
          <cell r="C62" t="str">
            <v>hdmi_gnd__1</v>
          </cell>
          <cell r="E62" t="str">
            <v/>
          </cell>
          <cell r="J62" t="str">
            <v>HDMI_AGND</v>
          </cell>
          <cell r="AF62" t="str">
            <v/>
          </cell>
          <cell r="AG62" t="str">
            <v/>
          </cell>
          <cell r="AH62" t="str">
            <v/>
          </cell>
          <cell r="AI62" t="str">
            <v/>
          </cell>
          <cell r="AJ62" t="e">
            <v>#N/A</v>
          </cell>
          <cell r="AL62" t="str">
            <v>NA</v>
          </cell>
          <cell r="AN62" t="str">
            <v>NA</v>
          </cell>
          <cell r="AP62" t="str">
            <v>NA</v>
          </cell>
          <cell r="AR62" t="str">
            <v>NA</v>
          </cell>
          <cell r="AT62" t="str">
            <v>NA</v>
          </cell>
          <cell r="AV62" t="str">
            <v>NA</v>
          </cell>
          <cell r="AX62" t="str">
            <v>NA</v>
          </cell>
          <cell r="AZ62" t="str">
            <v>NA</v>
          </cell>
          <cell r="BB62" t="str">
            <v>NA</v>
          </cell>
          <cell r="BD62" t="str">
            <v>NA</v>
          </cell>
          <cell r="BF62" t="str">
            <v>NA</v>
          </cell>
          <cell r="BH62" t="str">
            <v>NA</v>
          </cell>
          <cell r="CI62" t="str">
            <v>HDMI_GND</v>
          </cell>
        </row>
        <row r="63">
          <cell r="C63" t="str">
            <v>hdmi_vph__2</v>
          </cell>
          <cell r="E63" t="str">
            <v/>
          </cell>
          <cell r="J63" t="str">
            <v>HDMI_VPH</v>
          </cell>
          <cell r="AF63" t="str">
            <v/>
          </cell>
          <cell r="AG63" t="str">
            <v/>
          </cell>
          <cell r="AH63" t="str">
            <v/>
          </cell>
          <cell r="AI63" t="str">
            <v/>
          </cell>
          <cell r="AJ63" t="e">
            <v>#N/A</v>
          </cell>
          <cell r="AL63" t="str">
            <v>NA</v>
          </cell>
          <cell r="AN63" t="str">
            <v>NA</v>
          </cell>
          <cell r="AP63" t="str">
            <v>NA</v>
          </cell>
          <cell r="AR63" t="str">
            <v>NA</v>
          </cell>
          <cell r="AT63" t="str">
            <v>NA</v>
          </cell>
          <cell r="AV63" t="str">
            <v>NA</v>
          </cell>
          <cell r="AX63" t="str">
            <v>NA</v>
          </cell>
          <cell r="AZ63" t="str">
            <v>NA</v>
          </cell>
          <cell r="BB63" t="str">
            <v>NA</v>
          </cell>
          <cell r="BD63" t="str">
            <v>NA</v>
          </cell>
          <cell r="BF63" t="str">
            <v>NA</v>
          </cell>
          <cell r="BH63" t="str">
            <v>NA</v>
          </cell>
          <cell r="CI63" t="str">
            <v>HDMI_VPH</v>
          </cell>
        </row>
        <row r="64">
          <cell r="C64" t="str">
            <v>hdmi_vp__2</v>
          </cell>
          <cell r="E64" t="str">
            <v/>
          </cell>
          <cell r="J64" t="str">
            <v>HDMI_VP</v>
          </cell>
          <cell r="AF64" t="str">
            <v/>
          </cell>
          <cell r="AG64" t="str">
            <v/>
          </cell>
          <cell r="AH64" t="str">
            <v/>
          </cell>
          <cell r="AI64" t="str">
            <v/>
          </cell>
          <cell r="AJ64" t="e">
            <v>#N/A</v>
          </cell>
          <cell r="AL64" t="str">
            <v>NA</v>
          </cell>
          <cell r="AN64" t="str">
            <v>NA</v>
          </cell>
          <cell r="AP64" t="str">
            <v>NA</v>
          </cell>
          <cell r="AR64" t="str">
            <v>NA</v>
          </cell>
          <cell r="AT64" t="str">
            <v>NA</v>
          </cell>
          <cell r="AV64" t="str">
            <v>NA</v>
          </cell>
          <cell r="AX64" t="str">
            <v>NA</v>
          </cell>
          <cell r="AZ64" t="str">
            <v>NA</v>
          </cell>
          <cell r="BB64" t="str">
            <v>NA</v>
          </cell>
          <cell r="BD64" t="str">
            <v>NA</v>
          </cell>
          <cell r="BF64" t="str">
            <v>NA</v>
          </cell>
          <cell r="BH64" t="str">
            <v>NA</v>
          </cell>
          <cell r="CI64" t="str">
            <v>HDMI_VP</v>
          </cell>
        </row>
        <row r="65">
          <cell r="C65" t="str">
            <v>hdmi_clkp</v>
          </cell>
          <cell r="E65" t="str">
            <v/>
          </cell>
          <cell r="J65" t="str">
            <v>HDMI_TMDSCLKP</v>
          </cell>
          <cell r="AF65" t="str">
            <v/>
          </cell>
          <cell r="AG65" t="str">
            <v/>
          </cell>
          <cell r="AH65" t="str">
            <v/>
          </cell>
          <cell r="AI65" t="str">
            <v/>
          </cell>
          <cell r="AJ65" t="e">
            <v>#N/A</v>
          </cell>
          <cell r="AL65" t="str">
            <v>NA</v>
          </cell>
          <cell r="AN65" t="str">
            <v>NA</v>
          </cell>
          <cell r="AP65" t="str">
            <v>NA</v>
          </cell>
          <cell r="AR65" t="str">
            <v>NA</v>
          </cell>
          <cell r="AT65" t="str">
            <v>NA</v>
          </cell>
          <cell r="AV65" t="str">
            <v>NA</v>
          </cell>
          <cell r="AX65" t="str">
            <v>NA</v>
          </cell>
          <cell r="AZ65" t="str">
            <v>NA</v>
          </cell>
          <cell r="BB65" t="str">
            <v>NA</v>
          </cell>
          <cell r="BD65" t="str">
            <v>NA</v>
          </cell>
          <cell r="BF65" t="str">
            <v>NA</v>
          </cell>
          <cell r="BH65" t="str">
            <v>NA</v>
          </cell>
          <cell r="CI65" t="str">
            <v>HDMI_CLKP</v>
          </cell>
        </row>
        <row r="66">
          <cell r="C66" t="str">
            <v>hdmi_gnd__2</v>
          </cell>
          <cell r="E66" t="str">
            <v/>
          </cell>
          <cell r="J66" t="str">
            <v>HDMI_AGND</v>
          </cell>
          <cell r="AF66" t="str">
            <v/>
          </cell>
          <cell r="AG66" t="str">
            <v/>
          </cell>
          <cell r="AH66" t="str">
            <v/>
          </cell>
          <cell r="AI66" t="str">
            <v/>
          </cell>
          <cell r="AJ66" t="e">
            <v>#N/A</v>
          </cell>
          <cell r="AL66" t="str">
            <v>NA</v>
          </cell>
          <cell r="AN66" t="str">
            <v>NA</v>
          </cell>
          <cell r="AP66" t="str">
            <v>NA</v>
          </cell>
          <cell r="AR66" t="str">
            <v>NA</v>
          </cell>
          <cell r="AT66" t="str">
            <v>NA</v>
          </cell>
          <cell r="AV66" t="str">
            <v>NA</v>
          </cell>
          <cell r="AX66" t="str">
            <v>NA</v>
          </cell>
          <cell r="AZ66" t="str">
            <v>NA</v>
          </cell>
          <cell r="BB66" t="str">
            <v>NA</v>
          </cell>
          <cell r="BD66" t="str">
            <v>NA</v>
          </cell>
          <cell r="BF66" t="str">
            <v>NA</v>
          </cell>
          <cell r="BH66" t="str">
            <v>NA</v>
          </cell>
          <cell r="CI66" t="str">
            <v>HDMI_GND</v>
          </cell>
        </row>
        <row r="67">
          <cell r="C67" t="str">
            <v>hdmi_clkm</v>
          </cell>
          <cell r="E67" t="str">
            <v/>
          </cell>
          <cell r="J67" t="str">
            <v>HDMI_TMDSCLKN</v>
          </cell>
          <cell r="AF67" t="str">
            <v/>
          </cell>
          <cell r="AG67" t="str">
            <v/>
          </cell>
          <cell r="AH67" t="str">
            <v/>
          </cell>
          <cell r="AI67" t="str">
            <v/>
          </cell>
          <cell r="AJ67" t="e">
            <v>#N/A</v>
          </cell>
          <cell r="AL67" t="str">
            <v>NA</v>
          </cell>
          <cell r="AN67" t="str">
            <v>NA</v>
          </cell>
          <cell r="AP67" t="str">
            <v>NA</v>
          </cell>
          <cell r="AR67" t="str">
            <v>NA</v>
          </cell>
          <cell r="AT67" t="str">
            <v>NA</v>
          </cell>
          <cell r="AV67" t="str">
            <v>NA</v>
          </cell>
          <cell r="AX67" t="str">
            <v>NA</v>
          </cell>
          <cell r="AZ67" t="str">
            <v>NA</v>
          </cell>
          <cell r="BB67" t="str">
            <v>NA</v>
          </cell>
          <cell r="BD67" t="str">
            <v>NA</v>
          </cell>
          <cell r="BF67" t="str">
            <v>NA</v>
          </cell>
          <cell r="BH67" t="str">
            <v>NA</v>
          </cell>
          <cell r="CI67" t="str">
            <v>HDMI_CLKM</v>
          </cell>
        </row>
        <row r="68">
          <cell r="C68" t="str">
            <v>hdmi_gnd__3</v>
          </cell>
          <cell r="E68" t="str">
            <v/>
          </cell>
          <cell r="J68" t="str">
            <v>HDMI_AGND</v>
          </cell>
          <cell r="AF68" t="str">
            <v/>
          </cell>
          <cell r="AG68" t="str">
            <v/>
          </cell>
          <cell r="AH68" t="str">
            <v/>
          </cell>
          <cell r="AI68" t="str">
            <v/>
          </cell>
          <cell r="AJ68" t="e">
            <v>#N/A</v>
          </cell>
          <cell r="AL68" t="str">
            <v>NA</v>
          </cell>
          <cell r="AN68" t="str">
            <v>NA</v>
          </cell>
          <cell r="AP68" t="str">
            <v>NA</v>
          </cell>
          <cell r="AR68" t="str">
            <v>NA</v>
          </cell>
          <cell r="AT68" t="str">
            <v>NA</v>
          </cell>
          <cell r="AV68" t="str">
            <v>NA</v>
          </cell>
          <cell r="AX68" t="str">
            <v>NA</v>
          </cell>
          <cell r="AZ68" t="str">
            <v>NA</v>
          </cell>
          <cell r="BB68" t="str">
            <v>NA</v>
          </cell>
          <cell r="BD68" t="str">
            <v>NA</v>
          </cell>
          <cell r="BF68" t="str">
            <v>NA</v>
          </cell>
          <cell r="BH68" t="str">
            <v>NA</v>
          </cell>
          <cell r="CI68" t="str">
            <v>HDMI_GND</v>
          </cell>
        </row>
        <row r="69">
          <cell r="C69" t="str">
            <v>hdmi_d0p</v>
          </cell>
          <cell r="E69" t="str">
            <v/>
          </cell>
          <cell r="J69" t="str">
            <v>HDMI_TMDSDATAP[0]</v>
          </cell>
          <cell r="AF69" t="str">
            <v/>
          </cell>
          <cell r="AG69" t="str">
            <v/>
          </cell>
          <cell r="AH69" t="str">
            <v/>
          </cell>
          <cell r="AI69" t="str">
            <v/>
          </cell>
          <cell r="AJ69" t="e">
            <v>#N/A</v>
          </cell>
          <cell r="AL69" t="str">
            <v>NA</v>
          </cell>
          <cell r="AN69" t="str">
            <v>NA</v>
          </cell>
          <cell r="AP69" t="str">
            <v>NA</v>
          </cell>
          <cell r="AR69" t="str">
            <v>NA</v>
          </cell>
          <cell r="AT69" t="str">
            <v>NA</v>
          </cell>
          <cell r="AV69" t="str">
            <v>NA</v>
          </cell>
          <cell r="AX69" t="str">
            <v>NA</v>
          </cell>
          <cell r="AZ69" t="str">
            <v>NA</v>
          </cell>
          <cell r="BB69" t="str">
            <v>NA</v>
          </cell>
          <cell r="BD69" t="str">
            <v>NA</v>
          </cell>
          <cell r="BF69" t="str">
            <v>NA</v>
          </cell>
          <cell r="BH69" t="str">
            <v>NA</v>
          </cell>
          <cell r="CI69" t="str">
            <v>HDMI_D0P</v>
          </cell>
        </row>
        <row r="70">
          <cell r="C70" t="str">
            <v>hdmi_gnd__4</v>
          </cell>
          <cell r="E70" t="str">
            <v/>
          </cell>
          <cell r="J70" t="str">
            <v>HDMI_AGND</v>
          </cell>
          <cell r="AF70" t="str">
            <v/>
          </cell>
          <cell r="AG70" t="str">
            <v/>
          </cell>
          <cell r="AH70" t="str">
            <v/>
          </cell>
          <cell r="AI70" t="str">
            <v/>
          </cell>
          <cell r="AJ70" t="e">
            <v>#N/A</v>
          </cell>
          <cell r="AL70" t="str">
            <v>NA</v>
          </cell>
          <cell r="AN70" t="str">
            <v>NA</v>
          </cell>
          <cell r="AP70" t="str">
            <v>NA</v>
          </cell>
          <cell r="AR70" t="str">
            <v>NA</v>
          </cell>
          <cell r="AT70" t="str">
            <v>NA</v>
          </cell>
          <cell r="AV70" t="str">
            <v>NA</v>
          </cell>
          <cell r="AX70" t="str">
            <v>NA</v>
          </cell>
          <cell r="AZ70" t="str">
            <v>NA</v>
          </cell>
          <cell r="BB70" t="str">
            <v>NA</v>
          </cell>
          <cell r="BD70" t="str">
            <v>NA</v>
          </cell>
          <cell r="BF70" t="str">
            <v>NA</v>
          </cell>
          <cell r="BH70" t="str">
            <v>NA</v>
          </cell>
          <cell r="CI70" t="str">
            <v>HDMI_GND</v>
          </cell>
        </row>
        <row r="71">
          <cell r="C71" t="str">
            <v>hdmi_d0m</v>
          </cell>
          <cell r="E71" t="str">
            <v/>
          </cell>
          <cell r="J71" t="str">
            <v>HDMI_TMDSDATAN[0]</v>
          </cell>
          <cell r="AF71" t="str">
            <v/>
          </cell>
          <cell r="AG71" t="str">
            <v/>
          </cell>
          <cell r="AH71" t="str">
            <v/>
          </cell>
          <cell r="AI71" t="str">
            <v/>
          </cell>
          <cell r="AJ71" t="e">
            <v>#N/A</v>
          </cell>
          <cell r="AL71" t="str">
            <v>NA</v>
          </cell>
          <cell r="AN71" t="str">
            <v>NA</v>
          </cell>
          <cell r="AP71" t="str">
            <v>NA</v>
          </cell>
          <cell r="AR71" t="str">
            <v>NA</v>
          </cell>
          <cell r="AT71" t="str">
            <v>NA</v>
          </cell>
          <cell r="AV71" t="str">
            <v>NA</v>
          </cell>
          <cell r="AX71" t="str">
            <v>NA</v>
          </cell>
          <cell r="AZ71" t="str">
            <v>NA</v>
          </cell>
          <cell r="BB71" t="str">
            <v>NA</v>
          </cell>
          <cell r="BD71" t="str">
            <v>NA</v>
          </cell>
          <cell r="BF71" t="str">
            <v>NA</v>
          </cell>
          <cell r="BH71" t="str">
            <v>NA</v>
          </cell>
          <cell r="CI71" t="str">
            <v>HDMI_D0M</v>
          </cell>
        </row>
        <row r="72">
          <cell r="C72" t="str">
            <v>hdmi_d1p</v>
          </cell>
          <cell r="E72" t="str">
            <v/>
          </cell>
          <cell r="J72" t="str">
            <v>HDMI_TMDSDATAP[1]</v>
          </cell>
          <cell r="AF72" t="str">
            <v/>
          </cell>
          <cell r="AG72" t="str">
            <v/>
          </cell>
          <cell r="AH72" t="str">
            <v/>
          </cell>
          <cell r="AI72" t="str">
            <v/>
          </cell>
          <cell r="AJ72" t="e">
            <v>#N/A</v>
          </cell>
          <cell r="AL72" t="str">
            <v>NA</v>
          </cell>
          <cell r="AN72" t="str">
            <v>NA</v>
          </cell>
          <cell r="AP72" t="str">
            <v>NA</v>
          </cell>
          <cell r="AR72" t="str">
            <v>NA</v>
          </cell>
          <cell r="AT72" t="str">
            <v>NA</v>
          </cell>
          <cell r="AV72" t="str">
            <v>NA</v>
          </cell>
          <cell r="AX72" t="str">
            <v>NA</v>
          </cell>
          <cell r="AZ72" t="str">
            <v>NA</v>
          </cell>
          <cell r="BB72" t="str">
            <v>NA</v>
          </cell>
          <cell r="BD72" t="str">
            <v>NA</v>
          </cell>
          <cell r="BF72" t="str">
            <v>NA</v>
          </cell>
          <cell r="BH72" t="str">
            <v>NA</v>
          </cell>
          <cell r="CI72" t="str">
            <v>HDMI_D1P</v>
          </cell>
        </row>
        <row r="73">
          <cell r="C73" t="str">
            <v>hdmi_d2p</v>
          </cell>
          <cell r="E73" t="str">
            <v/>
          </cell>
          <cell r="J73" t="str">
            <v>HDMI_TMDSDATAP[2]</v>
          </cell>
          <cell r="AF73" t="str">
            <v/>
          </cell>
          <cell r="AG73" t="str">
            <v/>
          </cell>
          <cell r="AH73" t="str">
            <v/>
          </cell>
          <cell r="AI73" t="str">
            <v/>
          </cell>
          <cell r="AJ73" t="e">
            <v>#N/A</v>
          </cell>
          <cell r="AL73" t="str">
            <v>NA</v>
          </cell>
          <cell r="AN73" t="str">
            <v>NA</v>
          </cell>
          <cell r="AP73" t="str">
            <v>NA</v>
          </cell>
          <cell r="AR73" t="str">
            <v>NA</v>
          </cell>
          <cell r="AT73" t="str">
            <v>NA</v>
          </cell>
          <cell r="AV73" t="str">
            <v>NA</v>
          </cell>
          <cell r="AX73" t="str">
            <v>NA</v>
          </cell>
          <cell r="AZ73" t="str">
            <v>NA</v>
          </cell>
          <cell r="BB73" t="str">
            <v>NA</v>
          </cell>
          <cell r="BD73" t="str">
            <v>NA</v>
          </cell>
          <cell r="BF73" t="str">
            <v>NA</v>
          </cell>
          <cell r="BH73" t="str">
            <v>NA</v>
          </cell>
          <cell r="CI73" t="str">
            <v>HDMI_D2P</v>
          </cell>
        </row>
        <row r="74">
          <cell r="C74" t="str">
            <v>hdmi_d1m</v>
          </cell>
          <cell r="E74" t="str">
            <v/>
          </cell>
          <cell r="J74" t="str">
            <v>HDMI_TMDSDATAN[1]</v>
          </cell>
          <cell r="AF74" t="str">
            <v/>
          </cell>
          <cell r="AG74" t="str">
            <v/>
          </cell>
          <cell r="AH74" t="str">
            <v/>
          </cell>
          <cell r="AI74" t="str">
            <v/>
          </cell>
          <cell r="AJ74" t="e">
            <v>#N/A</v>
          </cell>
          <cell r="AL74" t="str">
            <v>NA</v>
          </cell>
          <cell r="AN74" t="str">
            <v>NA</v>
          </cell>
          <cell r="AP74" t="str">
            <v>NA</v>
          </cell>
          <cell r="AR74" t="str">
            <v>NA</v>
          </cell>
          <cell r="AT74" t="str">
            <v>NA</v>
          </cell>
          <cell r="AV74" t="str">
            <v>NA</v>
          </cell>
          <cell r="AX74" t="str">
            <v>NA</v>
          </cell>
          <cell r="AZ74" t="str">
            <v>NA</v>
          </cell>
          <cell r="BB74" t="str">
            <v>NA</v>
          </cell>
          <cell r="BD74" t="str">
            <v>NA</v>
          </cell>
          <cell r="BF74" t="str">
            <v>NA</v>
          </cell>
          <cell r="BH74" t="str">
            <v>NA</v>
          </cell>
          <cell r="CI74" t="str">
            <v>HDMI_D1M</v>
          </cell>
        </row>
        <row r="75">
          <cell r="C75" t="str">
            <v>hdmi_gnd__5</v>
          </cell>
          <cell r="E75" t="str">
            <v/>
          </cell>
          <cell r="J75" t="str">
            <v>HDMI_AGND</v>
          </cell>
          <cell r="AF75" t="str">
            <v/>
          </cell>
          <cell r="AG75" t="str">
            <v/>
          </cell>
          <cell r="AH75" t="str">
            <v/>
          </cell>
          <cell r="AI75" t="str">
            <v/>
          </cell>
          <cell r="AJ75" t="e">
            <v>#N/A</v>
          </cell>
          <cell r="AL75" t="str">
            <v>NA</v>
          </cell>
          <cell r="AN75" t="str">
            <v>NA</v>
          </cell>
          <cell r="AP75" t="str">
            <v>NA</v>
          </cell>
          <cell r="AR75" t="str">
            <v>NA</v>
          </cell>
          <cell r="AT75" t="str">
            <v>NA</v>
          </cell>
          <cell r="AV75" t="str">
            <v>NA</v>
          </cell>
          <cell r="AX75" t="str">
            <v>NA</v>
          </cell>
          <cell r="AZ75" t="str">
            <v>NA</v>
          </cell>
          <cell r="BB75" t="str">
            <v>NA</v>
          </cell>
          <cell r="BD75" t="str">
            <v>NA</v>
          </cell>
          <cell r="BF75" t="str">
            <v>NA</v>
          </cell>
          <cell r="BH75" t="str">
            <v>NA</v>
          </cell>
          <cell r="CI75" t="str">
            <v>HDMI_GND</v>
          </cell>
        </row>
        <row r="76">
          <cell r="C76" t="str">
            <v>hdmi_d2m</v>
          </cell>
          <cell r="E76" t="str">
            <v/>
          </cell>
          <cell r="J76" t="str">
            <v>HDMI_TMDSDATAN[2]</v>
          </cell>
          <cell r="AF76" t="str">
            <v/>
          </cell>
          <cell r="AG76" t="str">
            <v/>
          </cell>
          <cell r="AH76" t="str">
            <v/>
          </cell>
          <cell r="AI76" t="str">
            <v/>
          </cell>
          <cell r="AJ76" t="e">
            <v>#N/A</v>
          </cell>
          <cell r="AL76" t="str">
            <v>NA</v>
          </cell>
          <cell r="AN76" t="str">
            <v>NA</v>
          </cell>
          <cell r="AP76" t="str">
            <v>NA</v>
          </cell>
          <cell r="AR76" t="str">
            <v>NA</v>
          </cell>
          <cell r="AT76" t="str">
            <v>NA</v>
          </cell>
          <cell r="AV76" t="str">
            <v>NA</v>
          </cell>
          <cell r="AX76" t="str">
            <v>NA</v>
          </cell>
          <cell r="AZ76" t="str">
            <v>NA</v>
          </cell>
          <cell r="BB76" t="str">
            <v>NA</v>
          </cell>
          <cell r="BD76" t="str">
            <v>NA</v>
          </cell>
          <cell r="BF76" t="str">
            <v>NA</v>
          </cell>
          <cell r="BH76" t="str">
            <v>NA</v>
          </cell>
          <cell r="CI76" t="str">
            <v>HDMI_D2M</v>
          </cell>
        </row>
        <row r="77">
          <cell r="C77" t="str">
            <v>hdmi_vp__3</v>
          </cell>
          <cell r="E77" t="str">
            <v/>
          </cell>
          <cell r="J77" t="str">
            <v>HDMI_VP</v>
          </cell>
          <cell r="AF77" t="str">
            <v/>
          </cell>
          <cell r="AG77" t="str">
            <v/>
          </cell>
          <cell r="AH77" t="str">
            <v/>
          </cell>
          <cell r="AI77" t="str">
            <v/>
          </cell>
          <cell r="AJ77" t="e">
            <v>#N/A</v>
          </cell>
          <cell r="AL77" t="str">
            <v>NA</v>
          </cell>
          <cell r="AN77" t="str">
            <v>NA</v>
          </cell>
          <cell r="AP77" t="str">
            <v>NA</v>
          </cell>
          <cell r="AR77" t="str">
            <v>NA</v>
          </cell>
          <cell r="AT77" t="str">
            <v>NA</v>
          </cell>
          <cell r="AV77" t="str">
            <v>NA</v>
          </cell>
          <cell r="AX77" t="str">
            <v>NA</v>
          </cell>
          <cell r="AZ77" t="str">
            <v>NA</v>
          </cell>
          <cell r="BB77" t="str">
            <v>NA</v>
          </cell>
          <cell r="BD77" t="str">
            <v>NA</v>
          </cell>
          <cell r="BF77" t="str">
            <v>NA</v>
          </cell>
          <cell r="BH77" t="str">
            <v>NA</v>
          </cell>
          <cell r="CI77" t="str">
            <v>HDMI_VP</v>
          </cell>
        </row>
        <row r="78">
          <cell r="C78" t="str">
            <v>hdmi_gnd__6</v>
          </cell>
          <cell r="E78" t="str">
            <v/>
          </cell>
          <cell r="J78" t="str">
            <v>HDMI_AGND</v>
          </cell>
          <cell r="AF78" t="str">
            <v/>
          </cell>
          <cell r="AG78" t="str">
            <v/>
          </cell>
          <cell r="AH78" t="str">
            <v/>
          </cell>
          <cell r="AI78" t="str">
            <v/>
          </cell>
          <cell r="AJ78" t="e">
            <v>#N/A</v>
          </cell>
          <cell r="AL78" t="str">
            <v>NA</v>
          </cell>
          <cell r="AN78" t="str">
            <v>NA</v>
          </cell>
          <cell r="AP78" t="str">
            <v>NA</v>
          </cell>
          <cell r="AR78" t="str">
            <v>NA</v>
          </cell>
          <cell r="AT78" t="str">
            <v>NA</v>
          </cell>
          <cell r="AV78" t="str">
            <v>NA</v>
          </cell>
          <cell r="AX78" t="str">
            <v>NA</v>
          </cell>
          <cell r="AZ78" t="str">
            <v>NA</v>
          </cell>
          <cell r="BB78" t="str">
            <v>NA</v>
          </cell>
          <cell r="BD78" t="str">
            <v>NA</v>
          </cell>
          <cell r="BF78" t="str">
            <v>NA</v>
          </cell>
          <cell r="BH78" t="str">
            <v>NA</v>
          </cell>
          <cell r="CI78" t="str">
            <v>HDMI_GND</v>
          </cell>
        </row>
        <row r="79">
          <cell r="C79" t="str">
            <v>hdmi_vph__3</v>
          </cell>
          <cell r="E79" t="str">
            <v/>
          </cell>
          <cell r="J79" t="str">
            <v>HDMI_VPH</v>
          </cell>
          <cell r="AF79" t="str">
            <v/>
          </cell>
          <cell r="AG79" t="str">
            <v/>
          </cell>
          <cell r="AH79" t="str">
            <v/>
          </cell>
          <cell r="AI79" t="str">
            <v/>
          </cell>
          <cell r="AJ79" t="e">
            <v>#N/A</v>
          </cell>
          <cell r="AL79" t="str">
            <v>NA</v>
          </cell>
          <cell r="AN79" t="str">
            <v>NA</v>
          </cell>
          <cell r="AP79" t="str">
            <v>NA</v>
          </cell>
          <cell r="AR79" t="str">
            <v>NA</v>
          </cell>
          <cell r="AT79" t="str">
            <v>NA</v>
          </cell>
          <cell r="AV79" t="str">
            <v>NA</v>
          </cell>
          <cell r="AX79" t="str">
            <v>NA</v>
          </cell>
          <cell r="AZ79" t="str">
            <v>NA</v>
          </cell>
          <cell r="BB79" t="str">
            <v>NA</v>
          </cell>
          <cell r="BD79" t="str">
            <v>NA</v>
          </cell>
          <cell r="BF79" t="str">
            <v>NA</v>
          </cell>
          <cell r="BH79" t="str">
            <v>NA</v>
          </cell>
          <cell r="CI79" t="str">
            <v>HDMI_VPH</v>
          </cell>
        </row>
        <row r="80">
          <cell r="C80" t="str">
            <v>hdmi_ref</v>
          </cell>
          <cell r="E80" t="str">
            <v/>
          </cell>
          <cell r="J80" t="str">
            <v>HDMI_REXT</v>
          </cell>
          <cell r="AF80" t="str">
            <v/>
          </cell>
          <cell r="AG80" t="str">
            <v/>
          </cell>
          <cell r="AH80" t="str">
            <v/>
          </cell>
          <cell r="AI80" t="str">
            <v/>
          </cell>
          <cell r="AJ80" t="e">
            <v>#N/A</v>
          </cell>
          <cell r="AL80" t="str">
            <v>NA</v>
          </cell>
          <cell r="AN80" t="str">
            <v>NA</v>
          </cell>
          <cell r="AP80" t="str">
            <v>NA</v>
          </cell>
          <cell r="AR80" t="str">
            <v>NA</v>
          </cell>
          <cell r="AT80" t="str">
            <v>NA</v>
          </cell>
          <cell r="AV80" t="str">
            <v>NA</v>
          </cell>
          <cell r="AX80" t="str">
            <v>NA</v>
          </cell>
          <cell r="AZ80" t="str">
            <v>NA</v>
          </cell>
          <cell r="BB80" t="str">
            <v>NA</v>
          </cell>
          <cell r="BD80" t="str">
            <v>NA</v>
          </cell>
          <cell r="BF80" t="str">
            <v>NA</v>
          </cell>
          <cell r="BH80" t="str">
            <v>NA</v>
          </cell>
          <cell r="CI80" t="str">
            <v>HDMI_REF</v>
          </cell>
        </row>
        <row r="81">
          <cell r="C81" t="str">
            <v>hdmi_hpd</v>
          </cell>
          <cell r="E81" t="str">
            <v/>
          </cell>
          <cell r="J81" t="str">
            <v>HDMI_HPD</v>
          </cell>
          <cell r="AF81" t="str">
            <v/>
          </cell>
          <cell r="AG81" t="str">
            <v/>
          </cell>
          <cell r="AH81" t="str">
            <v/>
          </cell>
          <cell r="AI81" t="str">
            <v/>
          </cell>
          <cell r="AJ81" t="e">
            <v>#N/A</v>
          </cell>
          <cell r="AL81" t="str">
            <v>NA</v>
          </cell>
          <cell r="AN81" t="str">
            <v>NA</v>
          </cell>
          <cell r="AP81" t="str">
            <v>NA</v>
          </cell>
          <cell r="AR81" t="str">
            <v>NA</v>
          </cell>
          <cell r="AT81" t="str">
            <v>NA</v>
          </cell>
          <cell r="AV81" t="str">
            <v>NA</v>
          </cell>
          <cell r="AX81" t="str">
            <v>NA</v>
          </cell>
          <cell r="AZ81" t="str">
            <v>NA</v>
          </cell>
          <cell r="BB81" t="str">
            <v>NA</v>
          </cell>
          <cell r="BD81" t="str">
            <v>NA</v>
          </cell>
          <cell r="BF81" t="str">
            <v>NA</v>
          </cell>
          <cell r="BH81" t="str">
            <v>NA</v>
          </cell>
          <cell r="CI81" t="str">
            <v>HDMI_HPD</v>
          </cell>
        </row>
        <row r="82">
          <cell r="C82" t="str">
            <v>hdmi_ddccec</v>
          </cell>
          <cell r="E82" t="str">
            <v/>
          </cell>
          <cell r="J82" t="str">
            <v>HDMI_DDCCEC</v>
          </cell>
          <cell r="AF82" t="str">
            <v/>
          </cell>
          <cell r="AG82" t="str">
            <v/>
          </cell>
          <cell r="AH82" t="str">
            <v/>
          </cell>
          <cell r="AI82" t="str">
            <v/>
          </cell>
          <cell r="AJ82" t="e">
            <v>#N/A</v>
          </cell>
          <cell r="AL82" t="str">
            <v>NA</v>
          </cell>
          <cell r="AN82" t="str">
            <v>NA</v>
          </cell>
          <cell r="AP82" t="str">
            <v>NA</v>
          </cell>
          <cell r="AR82" t="str">
            <v>NA</v>
          </cell>
          <cell r="AT82" t="str">
            <v>NA</v>
          </cell>
          <cell r="AV82" t="str">
            <v>NA</v>
          </cell>
          <cell r="AX82" t="str">
            <v>NA</v>
          </cell>
          <cell r="AZ82" t="str">
            <v>NA</v>
          </cell>
          <cell r="BB82" t="str">
            <v>NA</v>
          </cell>
          <cell r="BD82" t="str">
            <v>NA</v>
          </cell>
          <cell r="BF82" t="str">
            <v>NA</v>
          </cell>
          <cell r="BH82" t="str">
            <v>NA</v>
          </cell>
          <cell r="CI82" t="str">
            <v>HDMI_DDCCEC</v>
          </cell>
        </row>
        <row r="83">
          <cell r="C83" t="str">
            <v>pcut__4</v>
          </cell>
          <cell r="E83" t="str">
            <v/>
          </cell>
          <cell r="AF83" t="str">
            <v/>
          </cell>
          <cell r="AG83" t="str">
            <v/>
          </cell>
          <cell r="AH83" t="str">
            <v/>
          </cell>
          <cell r="AI83" t="str">
            <v/>
          </cell>
          <cell r="AJ83" t="str">
            <v>NA</v>
          </cell>
          <cell r="AL83" t="str">
            <v>NA</v>
          </cell>
          <cell r="AN83" t="str">
            <v>NA</v>
          </cell>
          <cell r="AP83" t="str">
            <v>NA</v>
          </cell>
          <cell r="AR83" t="str">
            <v>NA</v>
          </cell>
          <cell r="AT83" t="str">
            <v>NA</v>
          </cell>
          <cell r="AV83" t="str">
            <v>NA</v>
          </cell>
          <cell r="AX83" t="str">
            <v>NA</v>
          </cell>
          <cell r="AZ83" t="str">
            <v>NA</v>
          </cell>
          <cell r="BB83" t="str">
            <v>NA</v>
          </cell>
          <cell r="BD83" t="str">
            <v>NA</v>
          </cell>
          <cell r="BF83" t="str">
            <v>NA</v>
          </cell>
          <cell r="BH83" t="str">
            <v>NA</v>
          </cell>
          <cell r="BW83">
            <v>-1995</v>
          </cell>
          <cell r="BX83">
            <v>-2792.7249999999999</v>
          </cell>
          <cell r="CI83">
            <v>0</v>
          </cell>
        </row>
        <row r="84">
          <cell r="C84" t="str">
            <v>csi0_dat19</v>
          </cell>
          <cell r="E84" t="str">
            <v>GPIO</v>
          </cell>
          <cell r="I84" t="str">
            <v>ipu1</v>
          </cell>
          <cell r="J84" t="str">
            <v>CSI0_D[19]</v>
          </cell>
          <cell r="K84" t="str">
            <v>weim</v>
          </cell>
          <cell r="L84" t="str">
            <v>WEIM_D[15]</v>
          </cell>
          <cell r="M84" t="str">
            <v>pcie_ctrl</v>
          </cell>
          <cell r="N84" t="str">
            <v>DIAG_STATUS_BUS_MUX[23]</v>
          </cell>
          <cell r="O84" t="str">
            <v>uart5</v>
          </cell>
          <cell r="P84" t="str">
            <v>CTS</v>
          </cell>
          <cell r="Q84" t="str">
            <v>sdma</v>
          </cell>
          <cell r="R84" t="str">
            <v>DEBUG_PC[13]</v>
          </cell>
          <cell r="S84" t="str">
            <v>gpio6</v>
          </cell>
          <cell r="T84" t="str">
            <v>GPIO[5]</v>
          </cell>
          <cell r="U84" t="str">
            <v>mmdc</v>
          </cell>
          <cell r="V84" t="str">
            <v>MMDC_DEBUG[42]</v>
          </cell>
          <cell r="X84" t="str">
            <v>anatop</v>
          </cell>
          <cell r="Y84" t="str">
            <v>ANATOP_TESTO[9]</v>
          </cell>
          <cell r="Z84" t="str">
            <v>sjc.sjc_gpucr1_reg[23]</v>
          </cell>
          <cell r="AF84" t="str">
            <v>ipt_csi0_dat19_dir</v>
          </cell>
          <cell r="AG84" t="str">
            <v>ipt_csi0_dat19_in</v>
          </cell>
          <cell r="AH84" t="str">
            <v>ipt_csi0_dat19_out</v>
          </cell>
          <cell r="AI84" t="str">
            <v>ipt_mode</v>
          </cell>
          <cell r="AJ84" t="str">
            <v>Yes</v>
          </cell>
          <cell r="AL84" t="str">
            <v>NA</v>
          </cell>
          <cell r="AN84" t="str">
            <v>NA</v>
          </cell>
          <cell r="AP84" t="str">
            <v>NA</v>
          </cell>
          <cell r="AR84" t="str">
            <v>NA</v>
          </cell>
          <cell r="AT84" t="str">
            <v>NA</v>
          </cell>
          <cell r="AV84" t="str">
            <v>NA</v>
          </cell>
          <cell r="AX84" t="str">
            <v>NA</v>
          </cell>
          <cell r="AZ84" t="str">
            <v>NA</v>
          </cell>
          <cell r="BB84" t="str">
            <v>NA</v>
          </cell>
          <cell r="BD84" t="str">
            <v>NA</v>
          </cell>
          <cell r="BF84" t="str">
            <v>NA</v>
          </cell>
          <cell r="BH84" t="str">
            <v>NA</v>
          </cell>
          <cell r="BW84">
            <v>616</v>
          </cell>
          <cell r="BX84">
            <v>2792.7249999999999</v>
          </cell>
          <cell r="CI84" t="str">
            <v>CSI0_DAT19</v>
          </cell>
        </row>
        <row r="85">
          <cell r="C85" t="str">
            <v>csi0_dat18</v>
          </cell>
          <cell r="E85" t="str">
            <v>GPIO</v>
          </cell>
          <cell r="I85" t="str">
            <v>ipu1</v>
          </cell>
          <cell r="J85" t="str">
            <v>CSI0_D[18]</v>
          </cell>
          <cell r="K85" t="str">
            <v>weim</v>
          </cell>
          <cell r="L85" t="str">
            <v>WEIM_D[14]</v>
          </cell>
          <cell r="M85" t="str">
            <v>pcie_ctrl</v>
          </cell>
          <cell r="N85" t="str">
            <v>DIAG_STATUS_BUS_MUX[22]</v>
          </cell>
          <cell r="O85" t="str">
            <v>uart5</v>
          </cell>
          <cell r="P85" t="str">
            <v>RTS</v>
          </cell>
          <cell r="Q85" t="str">
            <v>sdma</v>
          </cell>
          <cell r="R85" t="str">
            <v>DEBUG_PC[12]</v>
          </cell>
          <cell r="S85" t="str">
            <v>gpio6</v>
          </cell>
          <cell r="T85" t="str">
            <v>GPIO[4]</v>
          </cell>
          <cell r="U85" t="str">
            <v>mmdc</v>
          </cell>
          <cell r="V85" t="str">
            <v>MMDC_DEBUG[41]</v>
          </cell>
          <cell r="X85" t="str">
            <v>simba</v>
          </cell>
          <cell r="Y85" t="str">
            <v>TRACE[15]</v>
          </cell>
          <cell r="AF85" t="str">
            <v>ipt_csi0_dat18_dir</v>
          </cell>
          <cell r="AG85" t="str">
            <v>ipt_csi0_dat18_in</v>
          </cell>
          <cell r="AH85" t="str">
            <v>ipt_csi0_dat18_out</v>
          </cell>
          <cell r="AI85" t="str">
            <v>ipt_mode</v>
          </cell>
          <cell r="AJ85" t="str">
            <v>Yes</v>
          </cell>
          <cell r="AL85" t="str">
            <v>CFG(SLOW)</v>
          </cell>
          <cell r="AN85" t="str">
            <v>CFG(R0DIV6)</v>
          </cell>
          <cell r="AP85" t="str">
            <v>CFG(Disabled)</v>
          </cell>
          <cell r="AR85" t="str">
            <v>CFG(Enabled)</v>
          </cell>
          <cell r="AT85" t="str">
            <v>CFG(100KOhm PU)</v>
          </cell>
          <cell r="AV85" t="str">
            <v>CFG(Pull)</v>
          </cell>
          <cell r="AX85" t="str">
            <v>CFG(Enabled)</v>
          </cell>
          <cell r="AZ85" t="str">
            <v>NA</v>
          </cell>
          <cell r="BB85" t="str">
            <v>CFG(100MHz)</v>
          </cell>
          <cell r="BD85" t="str">
            <v>NA</v>
          </cell>
          <cell r="BF85" t="str">
            <v>NA</v>
          </cell>
          <cell r="BH85" t="str">
            <v>NA</v>
          </cell>
          <cell r="BW85">
            <v>663</v>
          </cell>
          <cell r="BX85">
            <v>2792.7249999999999</v>
          </cell>
          <cell r="CI85" t="str">
            <v>CSI0_DAT18</v>
          </cell>
        </row>
        <row r="86">
          <cell r="C86" t="str">
            <v>nvcc_csi__0</v>
          </cell>
          <cell r="E86" t="str">
            <v>NOISY_POWER</v>
          </cell>
          <cell r="AF86" t="str">
            <v/>
          </cell>
          <cell r="AG86" t="str">
            <v/>
          </cell>
          <cell r="AH86" t="str">
            <v/>
          </cell>
          <cell r="AI86" t="str">
            <v/>
          </cell>
          <cell r="AJ86" t="str">
            <v>NA</v>
          </cell>
          <cell r="AL86" t="str">
            <v>NA</v>
          </cell>
          <cell r="AN86" t="str">
            <v>NA</v>
          </cell>
          <cell r="AP86" t="str">
            <v>NA</v>
          </cell>
          <cell r="AR86" t="str">
            <v>NA</v>
          </cell>
          <cell r="AT86" t="str">
            <v>NA</v>
          </cell>
          <cell r="AV86" t="str">
            <v>NA</v>
          </cell>
          <cell r="AX86" t="str">
            <v>NA</v>
          </cell>
          <cell r="AZ86" t="str">
            <v>NA</v>
          </cell>
          <cell r="BB86" t="str">
            <v>NA</v>
          </cell>
          <cell r="BD86" t="str">
            <v>NA</v>
          </cell>
          <cell r="BF86" t="str">
            <v>NA</v>
          </cell>
          <cell r="BH86" t="str">
            <v>NA</v>
          </cell>
          <cell r="BW86">
            <v>1650</v>
          </cell>
          <cell r="BX86">
            <v>2792.7249999999999</v>
          </cell>
          <cell r="CI86" t="str">
            <v>NVCC_CSI</v>
          </cell>
        </row>
        <row r="87">
          <cell r="C87" t="str">
            <v>csi0_dat17</v>
          </cell>
          <cell r="E87" t="str">
            <v>GPIO</v>
          </cell>
          <cell r="I87" t="str">
            <v>ipu1</v>
          </cell>
          <cell r="J87" t="str">
            <v>CSI0_D[17]</v>
          </cell>
          <cell r="K87" t="str">
            <v>weim</v>
          </cell>
          <cell r="L87" t="str">
            <v>WEIM_D[13]</v>
          </cell>
          <cell r="M87" t="str">
            <v>pcie_ctrl</v>
          </cell>
          <cell r="N87" t="str">
            <v>DIAG_STATUS_BUS_MUX[21]</v>
          </cell>
          <cell r="O87" t="str">
            <v>uart4</v>
          </cell>
          <cell r="P87" t="str">
            <v>CTS</v>
          </cell>
          <cell r="Q87" t="str">
            <v>sdma</v>
          </cell>
          <cell r="R87" t="str">
            <v>DEBUG_PC[11]</v>
          </cell>
          <cell r="S87" t="str">
            <v>gpio6</v>
          </cell>
          <cell r="T87" t="str">
            <v>GPIO[3]</v>
          </cell>
          <cell r="U87" t="str">
            <v>mmdc</v>
          </cell>
          <cell r="V87" t="str">
            <v>MMDC_DEBUG[40]</v>
          </cell>
          <cell r="X87" t="str">
            <v>simba</v>
          </cell>
          <cell r="Y87" t="str">
            <v>TRACE[14]</v>
          </cell>
          <cell r="AF87" t="str">
            <v>ipt_csi0_dat17_dir</v>
          </cell>
          <cell r="AG87" t="str">
            <v>ipt_csi0_dat17_in</v>
          </cell>
          <cell r="AH87" t="str">
            <v>ipt_csi0_dat17_out</v>
          </cell>
          <cell r="AI87" t="str">
            <v>ipt_mode</v>
          </cell>
          <cell r="AJ87" t="str">
            <v>Yes</v>
          </cell>
          <cell r="AL87" t="str">
            <v>CFG(SLOW)</v>
          </cell>
          <cell r="AN87" t="str">
            <v>CFG(R0DIV6)</v>
          </cell>
          <cell r="AP87" t="str">
            <v>CFG(Disabled)</v>
          </cell>
          <cell r="AR87" t="str">
            <v>CFG(Enabled)</v>
          </cell>
          <cell r="AT87" t="str">
            <v>CFG(100KOhm PU)</v>
          </cell>
          <cell r="AV87" t="str">
            <v>CFG(Pull)</v>
          </cell>
          <cell r="AX87" t="str">
            <v>CFG(Enabled)</v>
          </cell>
          <cell r="AZ87" t="str">
            <v>NA</v>
          </cell>
          <cell r="BB87" t="str">
            <v>CFG(100MHz)</v>
          </cell>
          <cell r="BD87" t="str">
            <v>NA</v>
          </cell>
          <cell r="BF87" t="str">
            <v>NA</v>
          </cell>
          <cell r="BH87" t="str">
            <v>NA</v>
          </cell>
          <cell r="BW87">
            <v>710</v>
          </cell>
          <cell r="BX87">
            <v>2792.7249999999999</v>
          </cell>
          <cell r="CI87" t="str">
            <v>CSI0_DAT17</v>
          </cell>
        </row>
        <row r="88">
          <cell r="C88" t="str">
            <v>csi0_dat16</v>
          </cell>
          <cell r="E88" t="str">
            <v>GPIO</v>
          </cell>
          <cell r="I88" t="str">
            <v>ipu1</v>
          </cell>
          <cell r="J88" t="str">
            <v>CSI0_D[16]</v>
          </cell>
          <cell r="K88" t="str">
            <v>weim</v>
          </cell>
          <cell r="L88" t="str">
            <v>WEIM_D[12]</v>
          </cell>
          <cell r="M88" t="str">
            <v>pcie_ctrl</v>
          </cell>
          <cell r="N88" t="str">
            <v>DIAG_STATUS_BUS_MUX[20]</v>
          </cell>
          <cell r="O88" t="str">
            <v>uart4</v>
          </cell>
          <cell r="P88" t="str">
            <v>RTS</v>
          </cell>
          <cell r="Q88" t="str">
            <v>sdma</v>
          </cell>
          <cell r="R88" t="str">
            <v>DEBUG_PC[10]</v>
          </cell>
          <cell r="S88" t="str">
            <v>gpio6</v>
          </cell>
          <cell r="T88" t="str">
            <v>GPIO[2]</v>
          </cell>
          <cell r="U88" t="str">
            <v>mmdc</v>
          </cell>
          <cell r="V88" t="str">
            <v>MMDC_DEBUG[39]</v>
          </cell>
          <cell r="X88" t="str">
            <v>simba</v>
          </cell>
          <cell r="Y88" t="str">
            <v>TRACE[13]</v>
          </cell>
          <cell r="AF88" t="str">
            <v>ipt_csi0_dat16_dir</v>
          </cell>
          <cell r="AG88" t="str">
            <v>ipt_csi0_dat16_in</v>
          </cell>
          <cell r="AH88" t="str">
            <v>ipt_csi0_dat16_out</v>
          </cell>
          <cell r="AI88" t="str">
            <v>ipt_mode</v>
          </cell>
          <cell r="AJ88" t="str">
            <v>Yes</v>
          </cell>
          <cell r="AL88" t="str">
            <v>CFG(SLOW)</v>
          </cell>
          <cell r="AN88" t="str">
            <v>CFG(R0DIV6)</v>
          </cell>
          <cell r="AP88" t="str">
            <v>CFG(Disabled)</v>
          </cell>
          <cell r="AR88" t="str">
            <v>CFG(Enabled)</v>
          </cell>
          <cell r="AT88" t="str">
            <v>CFG(100KOhm PU)</v>
          </cell>
          <cell r="AV88" t="str">
            <v>CFG(Pull)</v>
          </cell>
          <cell r="AX88" t="str">
            <v>CFG(Enabled)</v>
          </cell>
          <cell r="AZ88" t="str">
            <v>NA</v>
          </cell>
          <cell r="BB88" t="str">
            <v>CFG(100MHz)</v>
          </cell>
          <cell r="BD88" t="str">
            <v>NA</v>
          </cell>
          <cell r="BF88" t="str">
            <v>NA</v>
          </cell>
          <cell r="BH88" t="str">
            <v>NA</v>
          </cell>
          <cell r="BW88">
            <v>757</v>
          </cell>
          <cell r="BX88">
            <v>2792.7249999999999</v>
          </cell>
          <cell r="CI88" t="str">
            <v>CSI0_DAT16</v>
          </cell>
        </row>
        <row r="89">
          <cell r="C89" t="str">
            <v>csi0_dat15</v>
          </cell>
          <cell r="E89" t="str">
            <v>GPIO</v>
          </cell>
          <cell r="I89" t="str">
            <v>ipu1</v>
          </cell>
          <cell r="J89" t="str">
            <v>CSI0_D[15]</v>
          </cell>
          <cell r="K89" t="str">
            <v>weim</v>
          </cell>
          <cell r="L89" t="str">
            <v>WEIM_D[11]</v>
          </cell>
          <cell r="M89" t="str">
            <v>pcie_ctrl</v>
          </cell>
          <cell r="N89" t="str">
            <v>DIAG_STATUS_BUS_MUX[19]</v>
          </cell>
          <cell r="O89" t="str">
            <v>uart5</v>
          </cell>
          <cell r="P89" t="str">
            <v>RXD_MUX</v>
          </cell>
          <cell r="Q89" t="str">
            <v>sdma</v>
          </cell>
          <cell r="R89" t="str">
            <v>DEBUG_PC[9]</v>
          </cell>
          <cell r="S89" t="str">
            <v>gpio6</v>
          </cell>
          <cell r="T89" t="str">
            <v>GPIO[1]</v>
          </cell>
          <cell r="U89" t="str">
            <v>mmdc</v>
          </cell>
          <cell r="V89" t="str">
            <v>MMDC_DEBUG[38]</v>
          </cell>
          <cell r="X89" t="str">
            <v>simba</v>
          </cell>
          <cell r="Y89" t="str">
            <v>TRACE[12]</v>
          </cell>
          <cell r="AF89" t="str">
            <v>ipt_csi0_dat15_dir</v>
          </cell>
          <cell r="AG89" t="str">
            <v>ipt_csi0_dat15_in</v>
          </cell>
          <cell r="AH89" t="str">
            <v>ipt_csi0_dat15_out</v>
          </cell>
          <cell r="AI89" t="str">
            <v>ipt_mode</v>
          </cell>
          <cell r="AJ89" t="str">
            <v>Yes</v>
          </cell>
          <cell r="AL89" t="str">
            <v>NA</v>
          </cell>
          <cell r="AN89" t="str">
            <v>NA</v>
          </cell>
          <cell r="AP89" t="str">
            <v>NA</v>
          </cell>
          <cell r="AR89" t="str">
            <v>NA</v>
          </cell>
          <cell r="AT89" t="str">
            <v>NA</v>
          </cell>
          <cell r="AV89" t="str">
            <v>NA</v>
          </cell>
          <cell r="AX89" t="str">
            <v>NA</v>
          </cell>
          <cell r="AZ89" t="str">
            <v>NA</v>
          </cell>
          <cell r="BB89" t="str">
            <v>NA</v>
          </cell>
          <cell r="BD89" t="str">
            <v>NA</v>
          </cell>
          <cell r="BF89" t="str">
            <v>NA</v>
          </cell>
          <cell r="BH89" t="str">
            <v>NA</v>
          </cell>
          <cell r="BW89">
            <v>851</v>
          </cell>
          <cell r="BX89">
            <v>2792.7249999999999</v>
          </cell>
          <cell r="CI89" t="str">
            <v>CSI0_DAT15</v>
          </cell>
        </row>
        <row r="90">
          <cell r="C90" t="str">
            <v>csi0_dat14</v>
          </cell>
          <cell r="E90" t="str">
            <v>GPIO</v>
          </cell>
          <cell r="I90" t="str">
            <v>ipu1</v>
          </cell>
          <cell r="J90" t="str">
            <v>CSI0_D[14]</v>
          </cell>
          <cell r="K90" t="str">
            <v>weim</v>
          </cell>
          <cell r="L90" t="str">
            <v>WEIM_D[10]</v>
          </cell>
          <cell r="M90" t="str">
            <v>pcie_ctrl</v>
          </cell>
          <cell r="N90" t="str">
            <v>DIAG_STATUS_BUS_MUX[18]</v>
          </cell>
          <cell r="O90" t="str">
            <v>uart5</v>
          </cell>
          <cell r="P90" t="str">
            <v>TXD_MUX</v>
          </cell>
          <cell r="Q90" t="str">
            <v>sdma</v>
          </cell>
          <cell r="R90" t="str">
            <v>DEBUG_PC[8]</v>
          </cell>
          <cell r="S90" t="str">
            <v>gpio6</v>
          </cell>
          <cell r="T90" t="str">
            <v>GPIO[0]</v>
          </cell>
          <cell r="U90" t="str">
            <v>mmdc</v>
          </cell>
          <cell r="V90" t="str">
            <v>MMDC_DEBUG[37]</v>
          </cell>
          <cell r="X90" t="str">
            <v>simba</v>
          </cell>
          <cell r="Y90" t="str">
            <v>TRACE[11]</v>
          </cell>
          <cell r="AF90" t="str">
            <v>ipt_csi0_dat14_dir</v>
          </cell>
          <cell r="AG90" t="str">
            <v>ipt_csi0_dat14_in</v>
          </cell>
          <cell r="AH90" t="str">
            <v>ipt_csi0_dat14_out</v>
          </cell>
          <cell r="AI90" t="str">
            <v>ipt_mode</v>
          </cell>
          <cell r="AJ90" t="str">
            <v>Yes</v>
          </cell>
          <cell r="AL90" t="str">
            <v>CFG(SLOW)</v>
          </cell>
          <cell r="AN90" t="str">
            <v>CFG(R0DIV6)</v>
          </cell>
          <cell r="AP90" t="str">
            <v>CFG(Disabled)</v>
          </cell>
          <cell r="AR90" t="str">
            <v>CFG(Enabled)</v>
          </cell>
          <cell r="AT90" t="str">
            <v>CFG(100KOhm PU)</v>
          </cell>
          <cell r="AV90" t="str">
            <v>CFG(Pull)</v>
          </cell>
          <cell r="AX90" t="str">
            <v>CFG(Enabled)</v>
          </cell>
          <cell r="AZ90" t="str">
            <v>NA</v>
          </cell>
          <cell r="BB90" t="str">
            <v>CFG(100MHz)</v>
          </cell>
          <cell r="BD90" t="str">
            <v>NA</v>
          </cell>
          <cell r="BF90" t="str">
            <v>NA</v>
          </cell>
          <cell r="BH90" t="str">
            <v>NA</v>
          </cell>
          <cell r="BW90">
            <v>898</v>
          </cell>
          <cell r="BX90">
            <v>2792.7249999999999</v>
          </cell>
          <cell r="CI90" t="str">
            <v>CSI0_DAT14</v>
          </cell>
        </row>
        <row r="91">
          <cell r="C91" t="str">
            <v>csi0_dat13</v>
          </cell>
          <cell r="E91" t="str">
            <v>GPIO</v>
          </cell>
          <cell r="I91" t="str">
            <v>ipu1</v>
          </cell>
          <cell r="J91" t="str">
            <v>CSI0_D[13]</v>
          </cell>
          <cell r="K91" t="str">
            <v>weim</v>
          </cell>
          <cell r="L91" t="str">
            <v>WEIM_D[9]</v>
          </cell>
          <cell r="M91" t="str">
            <v>pcie_ctrl</v>
          </cell>
          <cell r="N91" t="str">
            <v>DIAG_STATUS_BUS_MUX[17]</v>
          </cell>
          <cell r="O91" t="str">
            <v>uart4</v>
          </cell>
          <cell r="P91" t="str">
            <v>RXD_MUX</v>
          </cell>
          <cell r="Q91" t="str">
            <v>sdma</v>
          </cell>
          <cell r="R91" t="str">
            <v>DEBUG_PC[7]</v>
          </cell>
          <cell r="S91" t="str">
            <v>gpio5</v>
          </cell>
          <cell r="T91" t="str">
            <v>GPIO[31]</v>
          </cell>
          <cell r="U91" t="str">
            <v>mmdc</v>
          </cell>
          <cell r="V91" t="str">
            <v>MMDC_DEBUG[36]</v>
          </cell>
          <cell r="X91" t="str">
            <v>simba</v>
          </cell>
          <cell r="Y91" t="str">
            <v>TRACE[10]</v>
          </cell>
          <cell r="AF91" t="str">
            <v>ipt_csi0_dat13_dir</v>
          </cell>
          <cell r="AG91" t="str">
            <v>ipt_csi0_dat13_in</v>
          </cell>
          <cell r="AH91" t="str">
            <v>ipt_csi0_dat13_out</v>
          </cell>
          <cell r="AI91" t="str">
            <v>ipt_mode</v>
          </cell>
          <cell r="AJ91" t="str">
            <v>Yes</v>
          </cell>
          <cell r="AL91" t="str">
            <v>CFG(SLOW)</v>
          </cell>
          <cell r="AN91" t="str">
            <v>CFG(R0DIV6)</v>
          </cell>
          <cell r="AP91" t="str">
            <v>CFG(Disabled)</v>
          </cell>
          <cell r="AR91" t="str">
            <v>CFG(Enabled)</v>
          </cell>
          <cell r="AT91" t="str">
            <v>CFG(100KOhm PU)</v>
          </cell>
          <cell r="AV91" t="str">
            <v>CFG(Pull)</v>
          </cell>
          <cell r="AX91" t="str">
            <v>CFG(Enabled)</v>
          </cell>
          <cell r="AZ91" t="str">
            <v>NA</v>
          </cell>
          <cell r="BB91" t="str">
            <v>CFG(100MHz)</v>
          </cell>
          <cell r="BD91" t="str">
            <v>NA</v>
          </cell>
          <cell r="BF91" t="str">
            <v>NA</v>
          </cell>
          <cell r="BH91" t="str">
            <v>NA</v>
          </cell>
          <cell r="BW91">
            <v>945</v>
          </cell>
          <cell r="BX91">
            <v>2792.7249999999999</v>
          </cell>
          <cell r="CI91" t="str">
            <v>CSI0_DAT13</v>
          </cell>
        </row>
        <row r="92">
          <cell r="C92" t="str">
            <v>nvcc_csi__1</v>
          </cell>
          <cell r="E92" t="str">
            <v>NOISY_POWER</v>
          </cell>
          <cell r="AF92" t="str">
            <v/>
          </cell>
          <cell r="AG92" t="str">
            <v/>
          </cell>
          <cell r="AH92" t="str">
            <v/>
          </cell>
          <cell r="AI92" t="str">
            <v/>
          </cell>
          <cell r="AJ92" t="str">
            <v>NA</v>
          </cell>
          <cell r="AL92" t="str">
            <v>NA</v>
          </cell>
          <cell r="AN92" t="str">
            <v>NA</v>
          </cell>
          <cell r="AP92" t="str">
            <v>NA</v>
          </cell>
          <cell r="AR92" t="str">
            <v>NA</v>
          </cell>
          <cell r="AT92" t="str">
            <v>NA</v>
          </cell>
          <cell r="AV92" t="str">
            <v>NA</v>
          </cell>
          <cell r="AX92" t="str">
            <v>NA</v>
          </cell>
          <cell r="AZ92" t="str">
            <v>NA</v>
          </cell>
          <cell r="BB92" t="str">
            <v>NA</v>
          </cell>
          <cell r="BD92" t="str">
            <v>NA</v>
          </cell>
          <cell r="BF92" t="str">
            <v>NA</v>
          </cell>
          <cell r="BH92" t="str">
            <v>NA</v>
          </cell>
          <cell r="BW92">
            <v>1368</v>
          </cell>
          <cell r="BX92">
            <v>2792.7249999999999</v>
          </cell>
          <cell r="CI92" t="str">
            <v>NVCC_CSI</v>
          </cell>
        </row>
        <row r="93">
          <cell r="C93" t="str">
            <v>csi0_dat12</v>
          </cell>
          <cell r="E93" t="str">
            <v>GPIO</v>
          </cell>
          <cell r="I93" t="str">
            <v>ipu1</v>
          </cell>
          <cell r="J93" t="str">
            <v>CSI0_D[12]</v>
          </cell>
          <cell r="K93" t="str">
            <v>weim</v>
          </cell>
          <cell r="L93" t="str">
            <v>WEIM_D[8]</v>
          </cell>
          <cell r="M93" t="str">
            <v>pcie_ctrl</v>
          </cell>
          <cell r="N93" t="str">
            <v>DIAG_STATUS_BUS_MUX[16]</v>
          </cell>
          <cell r="O93" t="str">
            <v>uart4</v>
          </cell>
          <cell r="P93" t="str">
            <v>TXD_MUX</v>
          </cell>
          <cell r="Q93" t="str">
            <v>sdma</v>
          </cell>
          <cell r="R93" t="str">
            <v>DEBUG_PC[6]</v>
          </cell>
          <cell r="S93" t="str">
            <v>gpio5</v>
          </cell>
          <cell r="T93" t="str">
            <v>GPIO[30]</v>
          </cell>
          <cell r="U93" t="str">
            <v>mmdc</v>
          </cell>
          <cell r="V93" t="str">
            <v>MMDC_DEBUG[35]</v>
          </cell>
          <cell r="X93" t="str">
            <v>simba</v>
          </cell>
          <cell r="Y93" t="str">
            <v>TRACE[9]</v>
          </cell>
          <cell r="AF93" t="str">
            <v>ipt_csi0_dat12_dir</v>
          </cell>
          <cell r="AG93" t="str">
            <v>ipt_csi0_dat12_in</v>
          </cell>
          <cell r="AH93" t="str">
            <v>ipt_csi0_dat12_out</v>
          </cell>
          <cell r="AI93" t="str">
            <v>ipt_mode</v>
          </cell>
          <cell r="AJ93" t="str">
            <v>Yes</v>
          </cell>
          <cell r="AL93" t="str">
            <v>CFG(SLOW)</v>
          </cell>
          <cell r="AN93" t="str">
            <v>CFG(R0DIV6)</v>
          </cell>
          <cell r="AP93" t="str">
            <v>CFG(Disabled)</v>
          </cell>
          <cell r="AR93" t="str">
            <v>CFG(Enabled)</v>
          </cell>
          <cell r="AT93" t="str">
            <v>CFG(100KOhm PU)</v>
          </cell>
          <cell r="AV93" t="str">
            <v>CFG(Pull)</v>
          </cell>
          <cell r="AX93" t="str">
            <v>CFG(Enabled)</v>
          </cell>
          <cell r="AZ93" t="str">
            <v>NA</v>
          </cell>
          <cell r="BB93" t="str">
            <v>CFG(100MHz)</v>
          </cell>
          <cell r="BD93" t="str">
            <v>NA</v>
          </cell>
          <cell r="BF93" t="str">
            <v>NA</v>
          </cell>
          <cell r="BH93" t="str">
            <v>NA</v>
          </cell>
          <cell r="BW93">
            <v>992</v>
          </cell>
          <cell r="BX93">
            <v>2792.7249999999999</v>
          </cell>
          <cell r="CI93" t="str">
            <v>CSI0_DAT12</v>
          </cell>
        </row>
        <row r="94">
          <cell r="C94" t="str">
            <v>csi0_dat11</v>
          </cell>
          <cell r="E94" t="str">
            <v>GPIO</v>
          </cell>
          <cell r="I94" t="str">
            <v>ipu1</v>
          </cell>
          <cell r="J94" t="str">
            <v>CSI0_D[11]</v>
          </cell>
          <cell r="K94" t="str">
            <v>audmux</v>
          </cell>
          <cell r="L94" t="str">
            <v>AUD3_RXFS</v>
          </cell>
          <cell r="M94" t="str">
            <v>ecspi2</v>
          </cell>
          <cell r="N94" t="str">
            <v>SS0</v>
          </cell>
          <cell r="O94" t="str">
            <v>uart1</v>
          </cell>
          <cell r="P94" t="str">
            <v>RXD_MUX</v>
          </cell>
          <cell r="Q94" t="str">
            <v>sdma</v>
          </cell>
          <cell r="R94" t="str">
            <v>DEBUG_PC[5]</v>
          </cell>
          <cell r="S94" t="str">
            <v>gpio5</v>
          </cell>
          <cell r="T94" t="str">
            <v>GPIO[29]</v>
          </cell>
          <cell r="U94" t="str">
            <v>mmdc</v>
          </cell>
          <cell r="V94" t="str">
            <v>MMDC_DEBUG[34]</v>
          </cell>
          <cell r="X94" t="str">
            <v>simba</v>
          </cell>
          <cell r="Y94" t="str">
            <v>TRACE[8]</v>
          </cell>
          <cell r="AF94" t="str">
            <v>ipt_csi0_dat11_dir</v>
          </cell>
          <cell r="AG94" t="str">
            <v>ipt_csi0_dat11_in</v>
          </cell>
          <cell r="AH94" t="str">
            <v>ipt_csi0_dat11_out</v>
          </cell>
          <cell r="AI94" t="str">
            <v>ipt_mode</v>
          </cell>
          <cell r="AJ94" t="str">
            <v>Yes</v>
          </cell>
          <cell r="AL94" t="str">
            <v>CFG(SLOW)</v>
          </cell>
          <cell r="AN94" t="str">
            <v>CFG(R0DIV6)</v>
          </cell>
          <cell r="AP94" t="str">
            <v>CFG(Disabled)</v>
          </cell>
          <cell r="AR94" t="str">
            <v>CFG(Enabled)</v>
          </cell>
          <cell r="AT94" t="str">
            <v>CFG(100KOhm PU)</v>
          </cell>
          <cell r="AV94" t="str">
            <v>CFG(Pull)</v>
          </cell>
          <cell r="AX94" t="str">
            <v>CFG(Enabled)</v>
          </cell>
          <cell r="AZ94" t="str">
            <v>NA</v>
          </cell>
          <cell r="BB94" t="str">
            <v>CFG(100MHz)</v>
          </cell>
          <cell r="BD94" t="str">
            <v>NA</v>
          </cell>
          <cell r="BF94" t="str">
            <v>NA</v>
          </cell>
          <cell r="BH94" t="str">
            <v>NA</v>
          </cell>
          <cell r="BW94">
            <v>1039</v>
          </cell>
          <cell r="BX94">
            <v>2792.7249999999999</v>
          </cell>
          <cell r="CI94" t="str">
            <v>CSI0_DAT11</v>
          </cell>
        </row>
        <row r="95">
          <cell r="C95" t="str">
            <v>csi0_dat10</v>
          </cell>
          <cell r="E95" t="str">
            <v>GPIO</v>
          </cell>
          <cell r="I95" t="str">
            <v>ipu1</v>
          </cell>
          <cell r="J95" t="str">
            <v>CSI0_D[10]</v>
          </cell>
          <cell r="K95" t="str">
            <v>audmux</v>
          </cell>
          <cell r="L95" t="str">
            <v>AUD3_RXC</v>
          </cell>
          <cell r="M95" t="str">
            <v>ecspi2</v>
          </cell>
          <cell r="N95" t="str">
            <v>MISO</v>
          </cell>
          <cell r="O95" t="str">
            <v>uart1</v>
          </cell>
          <cell r="P95" t="str">
            <v>TXD_MUX</v>
          </cell>
          <cell r="Q95" t="str">
            <v>sdma</v>
          </cell>
          <cell r="R95" t="str">
            <v>DEBUG_PC[4]</v>
          </cell>
          <cell r="S95" t="str">
            <v>gpio5</v>
          </cell>
          <cell r="T95" t="str">
            <v>GPIO[28]</v>
          </cell>
          <cell r="U95" t="str">
            <v>mmdc</v>
          </cell>
          <cell r="V95" t="str">
            <v>MMDC_DEBUG[33]</v>
          </cell>
          <cell r="X95" t="str">
            <v>simba</v>
          </cell>
          <cell r="Y95" t="str">
            <v>TRACE[7]</v>
          </cell>
          <cell r="AF95" t="str">
            <v>ipt_csi0_dat10_dir</v>
          </cell>
          <cell r="AG95" t="str">
            <v>ipt_csi0_dat10_in</v>
          </cell>
          <cell r="AH95" t="str">
            <v>ipt_csi0_dat10_out</v>
          </cell>
          <cell r="AI95" t="str">
            <v>ipt_mode</v>
          </cell>
          <cell r="AJ95" t="str">
            <v>Yes</v>
          </cell>
          <cell r="AL95" t="str">
            <v>NA</v>
          </cell>
          <cell r="AN95" t="str">
            <v>NA</v>
          </cell>
          <cell r="AP95" t="str">
            <v>NA</v>
          </cell>
          <cell r="AR95" t="str">
            <v>NA</v>
          </cell>
          <cell r="AT95" t="str">
            <v>NA</v>
          </cell>
          <cell r="AV95" t="str">
            <v>NA</v>
          </cell>
          <cell r="AX95" t="str">
            <v>NA</v>
          </cell>
          <cell r="AZ95" t="str">
            <v>NA</v>
          </cell>
          <cell r="BB95" t="str">
            <v>NA</v>
          </cell>
          <cell r="BD95" t="str">
            <v>NA</v>
          </cell>
          <cell r="BF95" t="str">
            <v>NA</v>
          </cell>
          <cell r="BH95" t="str">
            <v>NA</v>
          </cell>
          <cell r="BW95">
            <v>1133</v>
          </cell>
          <cell r="BX95">
            <v>2792.7249999999999</v>
          </cell>
          <cell r="CI95" t="str">
            <v>CSI0_DAT10</v>
          </cell>
        </row>
        <row r="96">
          <cell r="C96" t="str">
            <v>csi0_dat9</v>
          </cell>
          <cell r="E96" t="str">
            <v>GPIO</v>
          </cell>
          <cell r="I96" t="str">
            <v>ipu1</v>
          </cell>
          <cell r="J96" t="str">
            <v>CSI0_D[9]</v>
          </cell>
          <cell r="K96" t="str">
            <v>weim</v>
          </cell>
          <cell r="L96" t="str">
            <v>WEIM_D[7]</v>
          </cell>
          <cell r="M96" t="str">
            <v>ecspi2</v>
          </cell>
          <cell r="N96" t="str">
            <v>MOSI</v>
          </cell>
          <cell r="O96" t="str">
            <v>kpp</v>
          </cell>
          <cell r="P96" t="str">
            <v>ROW[7]</v>
          </cell>
          <cell r="Q96" t="str">
            <v>i2c1</v>
          </cell>
          <cell r="R96" t="str">
            <v>SCL</v>
          </cell>
          <cell r="S96" t="str">
            <v>gpio5</v>
          </cell>
          <cell r="T96" t="str">
            <v>GPIO[27]</v>
          </cell>
          <cell r="U96" t="str">
            <v>mmdc</v>
          </cell>
          <cell r="V96" t="str">
            <v>MMDC_DEBUG[48]</v>
          </cell>
          <cell r="X96" t="str">
            <v>simba</v>
          </cell>
          <cell r="Y96" t="str">
            <v>TRACE[6]</v>
          </cell>
          <cell r="AF96" t="str">
            <v>ipt_csi0_dat9_dir</v>
          </cell>
          <cell r="AG96" t="str">
            <v>ipt_csi0_dat9_in</v>
          </cell>
          <cell r="AH96" t="str">
            <v>ipt_csi0_dat9_out</v>
          </cell>
          <cell r="AI96" t="str">
            <v>ipt_mode</v>
          </cell>
          <cell r="AJ96" t="str">
            <v>Yes</v>
          </cell>
          <cell r="AL96" t="str">
            <v>CFG(SLOW)</v>
          </cell>
          <cell r="AN96" t="str">
            <v>CFG(R0DIV6)</v>
          </cell>
          <cell r="AP96" t="str">
            <v>CFG(Disabled)</v>
          </cell>
          <cell r="AR96" t="str">
            <v>CFG(Enabled)</v>
          </cell>
          <cell r="AT96" t="str">
            <v>CFG(100KOhm PU)</v>
          </cell>
          <cell r="AV96" t="str">
            <v>CFG(Pull)</v>
          </cell>
          <cell r="AX96" t="str">
            <v>CFG(Enabled)</v>
          </cell>
          <cell r="AZ96" t="str">
            <v>NA</v>
          </cell>
          <cell r="BB96" t="str">
            <v>CFG(100MHz)</v>
          </cell>
          <cell r="BD96" t="str">
            <v>NA</v>
          </cell>
          <cell r="BF96" t="str">
            <v>NA</v>
          </cell>
          <cell r="BH96" t="str">
            <v>NA</v>
          </cell>
          <cell r="BW96">
            <v>1180</v>
          </cell>
          <cell r="BX96">
            <v>2792.7249999999999</v>
          </cell>
          <cell r="CI96" t="str">
            <v>CSI0_DAT9</v>
          </cell>
        </row>
        <row r="97">
          <cell r="C97" t="str">
            <v>csi0_dat8</v>
          </cell>
          <cell r="E97" t="str">
            <v>GPIO</v>
          </cell>
          <cell r="I97" t="str">
            <v>ipu1</v>
          </cell>
          <cell r="J97" t="str">
            <v>CSI0_D[8]</v>
          </cell>
          <cell r="K97" t="str">
            <v>weim</v>
          </cell>
          <cell r="L97" t="str">
            <v>WEIM_D[6]</v>
          </cell>
          <cell r="M97" t="str">
            <v>ecspi2</v>
          </cell>
          <cell r="N97" t="str">
            <v>SCLK</v>
          </cell>
          <cell r="O97" t="str">
            <v>kpp</v>
          </cell>
          <cell r="P97" t="str">
            <v>COL[7]</v>
          </cell>
          <cell r="Q97" t="str">
            <v>i2c1</v>
          </cell>
          <cell r="R97" t="str">
            <v>SDA</v>
          </cell>
          <cell r="S97" t="str">
            <v>gpio5</v>
          </cell>
          <cell r="T97" t="str">
            <v>GPIO[26]</v>
          </cell>
          <cell r="U97" t="str">
            <v>mmdc</v>
          </cell>
          <cell r="V97" t="str">
            <v>MMDC_DEBUG[47]</v>
          </cell>
          <cell r="X97" t="str">
            <v>simba</v>
          </cell>
          <cell r="Y97" t="str">
            <v>TRACE[5]</v>
          </cell>
          <cell r="AF97" t="str">
            <v>ipt_csi0_dat8_dir</v>
          </cell>
          <cell r="AG97" t="str">
            <v>ipt_csi0_dat8_in</v>
          </cell>
          <cell r="AH97" t="str">
            <v>ipt_csi0_dat8_out</v>
          </cell>
          <cell r="AI97" t="str">
            <v>ipt_mode</v>
          </cell>
          <cell r="AJ97" t="str">
            <v>Yes</v>
          </cell>
          <cell r="AL97" t="str">
            <v>CFG(SLOW)</v>
          </cell>
          <cell r="AN97" t="str">
            <v>CFG(R0DIV6)</v>
          </cell>
          <cell r="AP97" t="str">
            <v>CFG(Disabled)</v>
          </cell>
          <cell r="AR97" t="str">
            <v>CFG(Enabled)</v>
          </cell>
          <cell r="AT97" t="str">
            <v>CFG(100KOhm PU)</v>
          </cell>
          <cell r="AV97" t="str">
            <v>CFG(Pull)</v>
          </cell>
          <cell r="AX97" t="str">
            <v>CFG(Enabled)</v>
          </cell>
          <cell r="AZ97" t="str">
            <v>NA</v>
          </cell>
          <cell r="BB97" t="str">
            <v>CFG(100MHz)</v>
          </cell>
          <cell r="BD97" t="str">
            <v>NA</v>
          </cell>
          <cell r="BF97" t="str">
            <v>NA</v>
          </cell>
          <cell r="BH97" t="str">
            <v>NA</v>
          </cell>
          <cell r="BW97">
            <v>1227</v>
          </cell>
          <cell r="BX97">
            <v>2792.7249999999999</v>
          </cell>
          <cell r="CI97" t="str">
            <v>CSI0_DAT8</v>
          </cell>
        </row>
        <row r="98">
          <cell r="C98" t="str">
            <v>nvcc_csi__2</v>
          </cell>
          <cell r="E98" t="str">
            <v>NOISY_POWER</v>
          </cell>
          <cell r="AF98" t="str">
            <v/>
          </cell>
          <cell r="AG98" t="str">
            <v/>
          </cell>
          <cell r="AH98" t="str">
            <v/>
          </cell>
          <cell r="AI98" t="str">
            <v/>
          </cell>
          <cell r="AJ98" t="str">
            <v>NA</v>
          </cell>
          <cell r="AL98" t="str">
            <v>NA</v>
          </cell>
          <cell r="AN98" t="str">
            <v>NA</v>
          </cell>
          <cell r="AP98" t="str">
            <v>NA</v>
          </cell>
          <cell r="AR98" t="str">
            <v>NA</v>
          </cell>
          <cell r="AT98" t="str">
            <v>NA</v>
          </cell>
          <cell r="AV98" t="str">
            <v>NA</v>
          </cell>
          <cell r="AX98" t="str">
            <v>NA</v>
          </cell>
          <cell r="AZ98" t="str">
            <v>NA</v>
          </cell>
          <cell r="BB98" t="str">
            <v>NA</v>
          </cell>
          <cell r="BD98" t="str">
            <v>NA</v>
          </cell>
          <cell r="BF98" t="str">
            <v>NA</v>
          </cell>
          <cell r="BH98" t="str">
            <v>NA</v>
          </cell>
          <cell r="BW98">
            <v>1086</v>
          </cell>
          <cell r="BX98">
            <v>2792.7249999999999</v>
          </cell>
          <cell r="CI98" t="str">
            <v>NVCC_CSI</v>
          </cell>
        </row>
        <row r="99">
          <cell r="C99" t="str">
            <v>csi0_dat7</v>
          </cell>
          <cell r="E99" t="str">
            <v>GPIO</v>
          </cell>
          <cell r="I99" t="str">
            <v>ipu1</v>
          </cell>
          <cell r="J99" t="str">
            <v>CSI0_D[7]</v>
          </cell>
          <cell r="K99" t="str">
            <v>weim</v>
          </cell>
          <cell r="L99" t="str">
            <v>WEIM_D[5]</v>
          </cell>
          <cell r="M99" t="str">
            <v>ecspi1</v>
          </cell>
          <cell r="N99" t="str">
            <v>SS0</v>
          </cell>
          <cell r="O99" t="str">
            <v>kpp</v>
          </cell>
          <cell r="P99" t="str">
            <v>ROW[6]</v>
          </cell>
          <cell r="Q99" t="str">
            <v>audmux</v>
          </cell>
          <cell r="R99" t="str">
            <v>AUD3_RXD</v>
          </cell>
          <cell r="S99" t="str">
            <v>gpio5</v>
          </cell>
          <cell r="T99" t="str">
            <v>GPIO[25]</v>
          </cell>
          <cell r="U99" t="str">
            <v>mmdc</v>
          </cell>
          <cell r="V99" t="str">
            <v>MMDC_DEBUG[46]</v>
          </cell>
          <cell r="X99" t="str">
            <v>simba</v>
          </cell>
          <cell r="Y99" t="str">
            <v>TRACE[4]</v>
          </cell>
          <cell r="AF99" t="str">
            <v>ipt_csi0_dat7_dir</v>
          </cell>
          <cell r="AG99" t="str">
            <v>ipt_csi0_dat7_in</v>
          </cell>
          <cell r="AH99" t="str">
            <v>ipt_csi0_dat7_out</v>
          </cell>
          <cell r="AI99" t="str">
            <v>ipt_mode</v>
          </cell>
          <cell r="AJ99" t="str">
            <v>Yes</v>
          </cell>
          <cell r="AL99" t="str">
            <v>CFG(SLOW)</v>
          </cell>
          <cell r="AN99" t="str">
            <v>CFG(R0DIV6)</v>
          </cell>
          <cell r="AP99" t="str">
            <v>CFG(Disabled)</v>
          </cell>
          <cell r="AR99" t="str">
            <v>CFG(Enabled)</v>
          </cell>
          <cell r="AT99" t="str">
            <v>CFG(100KOhm PU)</v>
          </cell>
          <cell r="AV99" t="str">
            <v>CFG(Pull)</v>
          </cell>
          <cell r="AX99" t="str">
            <v>CFG(Enabled)</v>
          </cell>
          <cell r="AZ99" t="str">
            <v>NA</v>
          </cell>
          <cell r="BB99" t="str">
            <v>CFG(100MHz)</v>
          </cell>
          <cell r="BD99" t="str">
            <v>NA</v>
          </cell>
          <cell r="BF99" t="str">
            <v>NA</v>
          </cell>
          <cell r="BH99" t="str">
            <v>NA</v>
          </cell>
          <cell r="BW99">
            <v>1274</v>
          </cell>
          <cell r="BX99">
            <v>2792.7249999999999</v>
          </cell>
          <cell r="CI99" t="str">
            <v>CSI0_DAT7</v>
          </cell>
        </row>
        <row r="100">
          <cell r="C100" t="str">
            <v>csi0_dat6</v>
          </cell>
          <cell r="E100" t="str">
            <v>GPIO</v>
          </cell>
          <cell r="I100" t="str">
            <v>ipu1</v>
          </cell>
          <cell r="J100" t="str">
            <v>CSI0_D[6]</v>
          </cell>
          <cell r="K100" t="str">
            <v>weim</v>
          </cell>
          <cell r="L100" t="str">
            <v>WEIM_D[4]</v>
          </cell>
          <cell r="M100" t="str">
            <v>ecspi1</v>
          </cell>
          <cell r="N100" t="str">
            <v>MISO</v>
          </cell>
          <cell r="O100" t="str">
            <v>kpp</v>
          </cell>
          <cell r="P100" t="str">
            <v>COL[6]</v>
          </cell>
          <cell r="Q100" t="str">
            <v>audmux</v>
          </cell>
          <cell r="R100" t="str">
            <v>AUD3_TXFS</v>
          </cell>
          <cell r="S100" t="str">
            <v>gpio5</v>
          </cell>
          <cell r="T100" t="str">
            <v>GPIO[24]</v>
          </cell>
          <cell r="U100" t="str">
            <v>mmdc</v>
          </cell>
          <cell r="V100" t="str">
            <v>MMDC_DEBUG[45]</v>
          </cell>
          <cell r="X100" t="str">
            <v>simba</v>
          </cell>
          <cell r="Y100" t="str">
            <v>TRACE[3]</v>
          </cell>
          <cell r="AF100" t="str">
            <v>ipt_csi0_dat6_dir</v>
          </cell>
          <cell r="AG100" t="str">
            <v>ipt_csi0_dat6_in</v>
          </cell>
          <cell r="AH100" t="str">
            <v>ipt_csi0_dat6_out</v>
          </cell>
          <cell r="AI100" t="str">
            <v>ipt_mode</v>
          </cell>
          <cell r="AJ100" t="str">
            <v>Yes</v>
          </cell>
          <cell r="AL100" t="str">
            <v>CFG(SLOW)</v>
          </cell>
          <cell r="AN100" t="str">
            <v>CFG(R0DIV6)</v>
          </cell>
          <cell r="AP100" t="str">
            <v>CFG(Disabled)</v>
          </cell>
          <cell r="AR100" t="str">
            <v>CFG(Enabled)</v>
          </cell>
          <cell r="AT100" t="str">
            <v>CFG(100KOhm PU)</v>
          </cell>
          <cell r="AV100" t="str">
            <v>CFG(Pull)</v>
          </cell>
          <cell r="AX100" t="str">
            <v>CFG(Enabled)</v>
          </cell>
          <cell r="AZ100" t="str">
            <v>NA</v>
          </cell>
          <cell r="BB100" t="str">
            <v>CFG(100MHz)</v>
          </cell>
          <cell r="BD100" t="str">
            <v>NA</v>
          </cell>
          <cell r="BF100" t="str">
            <v>NA</v>
          </cell>
          <cell r="BH100" t="str">
            <v>NA</v>
          </cell>
          <cell r="BW100">
            <v>1321</v>
          </cell>
          <cell r="BX100">
            <v>2792.7249999999999</v>
          </cell>
          <cell r="CI100" t="str">
            <v>CSI0_DAT6</v>
          </cell>
        </row>
        <row r="101">
          <cell r="C101" t="str">
            <v>csi0_dat5</v>
          </cell>
          <cell r="E101" t="str">
            <v>GPIO</v>
          </cell>
          <cell r="I101" t="str">
            <v>ipu1</v>
          </cell>
          <cell r="J101" t="str">
            <v>CSI0_D[5]</v>
          </cell>
          <cell r="K101" t="str">
            <v>weim</v>
          </cell>
          <cell r="L101" t="str">
            <v>WEIM_D[3]</v>
          </cell>
          <cell r="M101" t="str">
            <v>ecspi1</v>
          </cell>
          <cell r="N101" t="str">
            <v>MOSI</v>
          </cell>
          <cell r="O101" t="str">
            <v>kpp</v>
          </cell>
          <cell r="P101" t="str">
            <v>ROW[5]</v>
          </cell>
          <cell r="Q101" t="str">
            <v>audmux</v>
          </cell>
          <cell r="R101" t="str">
            <v>AUD3_TXD</v>
          </cell>
          <cell r="S101" t="str">
            <v>gpio5</v>
          </cell>
          <cell r="T101" t="str">
            <v>GPIO[23]</v>
          </cell>
          <cell r="U101" t="str">
            <v>mmdc</v>
          </cell>
          <cell r="V101" t="str">
            <v>MMDC_DEBUG[44]</v>
          </cell>
          <cell r="X101" t="str">
            <v>simba</v>
          </cell>
          <cell r="Y101" t="str">
            <v>TRACE[2]</v>
          </cell>
          <cell r="AF101" t="str">
            <v>ipt_csi0_dat5_dir</v>
          </cell>
          <cell r="AG101" t="str">
            <v>ipt_csi0_dat5_in</v>
          </cell>
          <cell r="AH101" t="str">
            <v>ipt_csi0_dat5_out</v>
          </cell>
          <cell r="AI101" t="str">
            <v>ipt_mode</v>
          </cell>
          <cell r="AJ101" t="str">
            <v>Yes</v>
          </cell>
          <cell r="AL101" t="str">
            <v>NA</v>
          </cell>
          <cell r="AN101" t="str">
            <v>NA</v>
          </cell>
          <cell r="AP101" t="str">
            <v>NA</v>
          </cell>
          <cell r="AR101" t="str">
            <v>NA</v>
          </cell>
          <cell r="AT101" t="str">
            <v>NA</v>
          </cell>
          <cell r="AV101" t="str">
            <v>NA</v>
          </cell>
          <cell r="AX101" t="str">
            <v>NA</v>
          </cell>
          <cell r="AZ101" t="str">
            <v>NA</v>
          </cell>
          <cell r="BB101" t="str">
            <v>NA</v>
          </cell>
          <cell r="BD101" t="str">
            <v>NA</v>
          </cell>
          <cell r="BF101" t="str">
            <v>NA</v>
          </cell>
          <cell r="BH101" t="str">
            <v>NA</v>
          </cell>
          <cell r="BW101">
            <v>1415</v>
          </cell>
          <cell r="BX101">
            <v>2792.7249999999999</v>
          </cell>
          <cell r="CI101" t="str">
            <v>CSI0_DAT5</v>
          </cell>
        </row>
        <row r="102">
          <cell r="C102" t="str">
            <v>csi0_vsync</v>
          </cell>
          <cell r="E102" t="str">
            <v>GPIO</v>
          </cell>
          <cell r="I102" t="str">
            <v>ipu1</v>
          </cell>
          <cell r="J102" t="str">
            <v>CSI0_VSYNC</v>
          </cell>
          <cell r="K102" t="str">
            <v>weim</v>
          </cell>
          <cell r="L102" t="str">
            <v>WEIM_D[1]</v>
          </cell>
          <cell r="M102" t="str">
            <v>pcie_ctrl</v>
          </cell>
          <cell r="N102" t="str">
            <v>DIAG_STATUS_BUS_MUX[15]</v>
          </cell>
          <cell r="Q102" t="str">
            <v>sdma</v>
          </cell>
          <cell r="R102" t="str">
            <v>DEBUG_PC[3]</v>
          </cell>
          <cell r="S102" t="str">
            <v>gpio5</v>
          </cell>
          <cell r="T102" t="str">
            <v>GPIO[21]</v>
          </cell>
          <cell r="U102" t="str">
            <v>mmdc</v>
          </cell>
          <cell r="V102" t="str">
            <v>MMDC_DEBUG[32]</v>
          </cell>
          <cell r="X102" t="str">
            <v>simba</v>
          </cell>
          <cell r="Y102" t="str">
            <v>TRACE[0]</v>
          </cell>
          <cell r="AF102" t="str">
            <v>ipt_csi0_vsync_dir</v>
          </cell>
          <cell r="AG102" t="str">
            <v>ipt_csi0_vsync_in</v>
          </cell>
          <cell r="AH102" t="str">
            <v>ipt_csi0_vsync_out</v>
          </cell>
          <cell r="AI102" t="str">
            <v>ipt_mode</v>
          </cell>
          <cell r="AJ102" t="str">
            <v>Yes</v>
          </cell>
          <cell r="AL102" t="str">
            <v>CFG(SLOW)</v>
          </cell>
          <cell r="AN102" t="str">
            <v>CFG(R0DIV6)</v>
          </cell>
          <cell r="AP102" t="str">
            <v>CFG(Disabled)</v>
          </cell>
          <cell r="AR102" t="str">
            <v>CFG(Enabled)</v>
          </cell>
          <cell r="AT102" t="str">
            <v>CFG(100KOhm PU)</v>
          </cell>
          <cell r="AV102" t="str">
            <v>CFG(Pull)</v>
          </cell>
          <cell r="AX102" t="str">
            <v>CFG(Enabled)</v>
          </cell>
          <cell r="AZ102" t="str">
            <v>NA</v>
          </cell>
          <cell r="BB102" t="str">
            <v>CFG(100MHz)</v>
          </cell>
          <cell r="BD102" t="str">
            <v>NA</v>
          </cell>
          <cell r="BF102" t="str">
            <v>NA</v>
          </cell>
          <cell r="BH102" t="str">
            <v>NA</v>
          </cell>
          <cell r="BW102">
            <v>1509</v>
          </cell>
          <cell r="BX102">
            <v>2792.7249999999999</v>
          </cell>
          <cell r="CI102" t="str">
            <v>CSI0_VSYNC</v>
          </cell>
        </row>
        <row r="103">
          <cell r="C103" t="str">
            <v>csi0_dat4</v>
          </cell>
          <cell r="E103" t="str">
            <v>GPIO</v>
          </cell>
          <cell r="I103" t="str">
            <v>ipu1</v>
          </cell>
          <cell r="J103" t="str">
            <v>CSI0_D[4]</v>
          </cell>
          <cell r="K103" t="str">
            <v>weim</v>
          </cell>
          <cell r="L103" t="str">
            <v>WEIM_D[2]</v>
          </cell>
          <cell r="M103" t="str">
            <v>ecspi1</v>
          </cell>
          <cell r="N103" t="str">
            <v>SCLK</v>
          </cell>
          <cell r="O103" t="str">
            <v>kpp</v>
          </cell>
          <cell r="P103" t="str">
            <v>COL[5]</v>
          </cell>
          <cell r="Q103" t="str">
            <v>audmux</v>
          </cell>
          <cell r="R103" t="str">
            <v>AUD3_TXC</v>
          </cell>
          <cell r="S103" t="str">
            <v>gpio5</v>
          </cell>
          <cell r="T103" t="str">
            <v>GPIO[22]</v>
          </cell>
          <cell r="U103" t="str">
            <v>mmdc</v>
          </cell>
          <cell r="V103" t="str">
            <v>MMDC_DEBUG[43]</v>
          </cell>
          <cell r="X103" t="str">
            <v>simba</v>
          </cell>
          <cell r="Y103" t="str">
            <v>TRACE[1]</v>
          </cell>
          <cell r="AF103" t="str">
            <v>ipt_csi0_dat4_dir</v>
          </cell>
          <cell r="AG103" t="str">
            <v>ipt_csi0_dat4_in</v>
          </cell>
          <cell r="AH103" t="str">
            <v>ipt_csi0_dat4_out</v>
          </cell>
          <cell r="AI103" t="str">
            <v>ipt_mode</v>
          </cell>
          <cell r="AJ103" t="str">
            <v>Yes</v>
          </cell>
          <cell r="AL103" t="str">
            <v>CFG(SLOW)</v>
          </cell>
          <cell r="AN103" t="str">
            <v>CFG(R0DIV6)</v>
          </cell>
          <cell r="AP103" t="str">
            <v>CFG(Disabled)</v>
          </cell>
          <cell r="AR103" t="str">
            <v>CFG(Enabled)</v>
          </cell>
          <cell r="AT103" t="str">
            <v>CFG(100KOhm PU)</v>
          </cell>
          <cell r="AV103" t="str">
            <v>CFG(Pull)</v>
          </cell>
          <cell r="AX103" t="str">
            <v>CFG(Enabled)</v>
          </cell>
          <cell r="AZ103" t="str">
            <v>NA</v>
          </cell>
          <cell r="BB103" t="str">
            <v>CFG(100MHz)</v>
          </cell>
          <cell r="BD103" t="str">
            <v>NA</v>
          </cell>
          <cell r="BF103" t="str">
            <v>NA</v>
          </cell>
          <cell r="BH103" t="str">
            <v>NA</v>
          </cell>
          <cell r="BW103">
            <v>1462</v>
          </cell>
          <cell r="BX103">
            <v>2792.7249999999999</v>
          </cell>
          <cell r="CI103" t="str">
            <v>CSI0_DAT4</v>
          </cell>
        </row>
        <row r="104">
          <cell r="C104" t="str">
            <v>nvcc_csi__3</v>
          </cell>
          <cell r="E104" t="str">
            <v>NOISY_POWER</v>
          </cell>
          <cell r="AF104" t="str">
            <v/>
          </cell>
          <cell r="AG104" t="str">
            <v/>
          </cell>
          <cell r="AH104" t="str">
            <v/>
          </cell>
          <cell r="AI104" t="str">
            <v/>
          </cell>
          <cell r="AJ104" t="str">
            <v>NA</v>
          </cell>
          <cell r="AL104" t="str">
            <v>NA</v>
          </cell>
          <cell r="AN104" t="str">
            <v>NA</v>
          </cell>
          <cell r="AP104" t="str">
            <v>NA</v>
          </cell>
          <cell r="AR104" t="str">
            <v>NA</v>
          </cell>
          <cell r="AT104" t="str">
            <v>NA</v>
          </cell>
          <cell r="AV104" t="str">
            <v>NA</v>
          </cell>
          <cell r="AX104" t="str">
            <v>NA</v>
          </cell>
          <cell r="AZ104" t="str">
            <v>NA</v>
          </cell>
          <cell r="BB104" t="str">
            <v>NA</v>
          </cell>
          <cell r="BD104" t="str">
            <v>NA</v>
          </cell>
          <cell r="BF104" t="str">
            <v>NA</v>
          </cell>
          <cell r="BH104" t="str">
            <v>NA</v>
          </cell>
          <cell r="BW104">
            <v>804</v>
          </cell>
          <cell r="BX104">
            <v>2792.7249999999999</v>
          </cell>
          <cell r="CI104" t="str">
            <v>NVCC_CSI</v>
          </cell>
        </row>
        <row r="105">
          <cell r="C105" t="str">
            <v>csi0_mclk</v>
          </cell>
          <cell r="E105" t="str">
            <v>GPIO</v>
          </cell>
          <cell r="I105" t="str">
            <v>ipu1</v>
          </cell>
          <cell r="J105" t="str">
            <v>CSI0_HSYNC</v>
          </cell>
          <cell r="M105" t="str">
            <v>pcie_ctrl</v>
          </cell>
          <cell r="N105" t="str">
            <v>DIAG_STATUS_BUS_MUX[13]</v>
          </cell>
          <cell r="O105" t="str">
            <v>ccm</v>
          </cell>
          <cell r="P105" t="str">
            <v>CLKO</v>
          </cell>
          <cell r="Q105" t="str">
            <v>sdma</v>
          </cell>
          <cell r="R105" t="str">
            <v>DEBUG_PC[1]</v>
          </cell>
          <cell r="S105" t="str">
            <v>gpio5</v>
          </cell>
          <cell r="T105" t="str">
            <v>GPIO[19]</v>
          </cell>
          <cell r="U105" t="str">
            <v>mmdc</v>
          </cell>
          <cell r="V105" t="str">
            <v>MMDC_DEBUG[30]</v>
          </cell>
          <cell r="X105" t="str">
            <v>simba</v>
          </cell>
          <cell r="Y105" t="str">
            <v>TRCTL</v>
          </cell>
          <cell r="AF105" t="str">
            <v>ipt_csi0_mclk_dir</v>
          </cell>
          <cell r="AG105" t="str">
            <v>ipt_csi0_mclk_in</v>
          </cell>
          <cell r="AH105" t="str">
            <v>ipt_csi0_mclk_out</v>
          </cell>
          <cell r="AI105" t="str">
            <v>ipt_mode</v>
          </cell>
          <cell r="AJ105" t="str">
            <v>Yes</v>
          </cell>
          <cell r="AL105" t="str">
            <v>CFG(SLOW)</v>
          </cell>
          <cell r="AN105" t="str">
            <v>CFG(R0DIV6)</v>
          </cell>
          <cell r="AP105" t="str">
            <v>CFG(Disabled)</v>
          </cell>
          <cell r="AR105" t="str">
            <v>CFG(Enabled)</v>
          </cell>
          <cell r="AT105" t="str">
            <v>CFG(100KOhm PU)</v>
          </cell>
          <cell r="AV105" t="str">
            <v>CFG(Pull)</v>
          </cell>
          <cell r="AX105" t="str">
            <v>CFG(Enabled)</v>
          </cell>
          <cell r="AZ105" t="str">
            <v>NA</v>
          </cell>
          <cell r="BB105" t="str">
            <v>CFG(100MHz)</v>
          </cell>
          <cell r="BD105" t="str">
            <v>NA</v>
          </cell>
          <cell r="BF105" t="str">
            <v>NA</v>
          </cell>
          <cell r="BH105" t="str">
            <v>NA</v>
          </cell>
          <cell r="BW105">
            <v>1603</v>
          </cell>
          <cell r="BX105">
            <v>2792.7249999999999</v>
          </cell>
          <cell r="CI105" t="str">
            <v>CSI0_MCLK</v>
          </cell>
        </row>
        <row r="106">
          <cell r="C106" t="str">
            <v>csi0_data_en</v>
          </cell>
          <cell r="E106" t="str">
            <v>GPIO</v>
          </cell>
          <cell r="I106" t="str">
            <v>ipu1</v>
          </cell>
          <cell r="J106" t="str">
            <v>CSI0_DATA_EN</v>
          </cell>
          <cell r="K106" t="str">
            <v>weim</v>
          </cell>
          <cell r="L106" t="str">
            <v>WEIM_D[0]</v>
          </cell>
          <cell r="M106" t="str">
            <v>pcie_ctrl</v>
          </cell>
          <cell r="N106" t="str">
            <v>DIAG_STATUS_BUS_MUX[14]</v>
          </cell>
          <cell r="Q106" t="str">
            <v>sdma</v>
          </cell>
          <cell r="R106" t="str">
            <v>DEBUG_PC[2]</v>
          </cell>
          <cell r="S106" t="str">
            <v>gpio5</v>
          </cell>
          <cell r="T106" t="str">
            <v>GPIO[20]</v>
          </cell>
          <cell r="U106" t="str">
            <v>mmdc</v>
          </cell>
          <cell r="V106" t="str">
            <v>MMDC_DEBUG[31]</v>
          </cell>
          <cell r="X106" t="str">
            <v>simba</v>
          </cell>
          <cell r="Y106" t="str">
            <v>TRCLK</v>
          </cell>
          <cell r="AF106" t="str">
            <v>ipt_csi0_data_en_dir</v>
          </cell>
          <cell r="AG106" t="str">
            <v>ipt_csi0_data_en_in</v>
          </cell>
          <cell r="AH106" t="str">
            <v>ipt_csi0_data_en_out</v>
          </cell>
          <cell r="AI106" t="str">
            <v>ipt_mode</v>
          </cell>
          <cell r="AJ106" t="str">
            <v>Yes</v>
          </cell>
          <cell r="AL106" t="str">
            <v>CFG(SLOW)</v>
          </cell>
          <cell r="AN106" t="str">
            <v>CFG(R0DIV6)</v>
          </cell>
          <cell r="AP106" t="str">
            <v>CFG(Disabled)</v>
          </cell>
          <cell r="AR106" t="str">
            <v>CFG(Enabled)</v>
          </cell>
          <cell r="AT106" t="str">
            <v>CFG(100KOhm PU)</v>
          </cell>
          <cell r="AV106" t="str">
            <v>CFG(Pull)</v>
          </cell>
          <cell r="AX106" t="str">
            <v>CFG(Enabled)</v>
          </cell>
          <cell r="AZ106" t="str">
            <v>NA</v>
          </cell>
          <cell r="BB106" t="str">
            <v>CFG(100MHz)</v>
          </cell>
          <cell r="BD106" t="str">
            <v>NA</v>
          </cell>
          <cell r="BF106" t="str">
            <v>NA</v>
          </cell>
          <cell r="BH106" t="str">
            <v>NA</v>
          </cell>
          <cell r="BW106">
            <v>1556</v>
          </cell>
          <cell r="BX106">
            <v>2792.7249999999999</v>
          </cell>
          <cell r="CI106" t="str">
            <v>CSI0_DATA_EN</v>
          </cell>
        </row>
        <row r="107">
          <cell r="C107" t="str">
            <v>csi0_pixclk</v>
          </cell>
          <cell r="E107" t="str">
            <v>GPIO</v>
          </cell>
          <cell r="I107" t="str">
            <v>ipu1</v>
          </cell>
          <cell r="J107" t="str">
            <v>CSI0_PIXCLK</v>
          </cell>
          <cell r="M107" t="str">
            <v>pcie_ctrl</v>
          </cell>
          <cell r="N107" t="str">
            <v>DIAG_STATUS_BUS_MUX[12]</v>
          </cell>
          <cell r="Q107" t="str">
            <v>sdma</v>
          </cell>
          <cell r="R107" t="str">
            <v>DEBUG_PC[0]</v>
          </cell>
          <cell r="S107" t="str">
            <v>gpio5</v>
          </cell>
          <cell r="T107" t="str">
            <v>GPIO[18]</v>
          </cell>
          <cell r="U107" t="str">
            <v>mmdc</v>
          </cell>
          <cell r="V107" t="str">
            <v>MMDC_DEBUG[29]</v>
          </cell>
          <cell r="X107" t="str">
            <v>simba</v>
          </cell>
          <cell r="Y107" t="str">
            <v>EVENTO</v>
          </cell>
          <cell r="AF107" t="str">
            <v>ipt_csi0_pixclk_dir</v>
          </cell>
          <cell r="AG107" t="str">
            <v>ipt_csi0_pixclk_in</v>
          </cell>
          <cell r="AH107" t="str">
            <v>ipt_csi0_pixclk_out</v>
          </cell>
          <cell r="AI107" t="str">
            <v>ipt_mode</v>
          </cell>
          <cell r="AJ107" t="str">
            <v>Yes</v>
          </cell>
          <cell r="AL107" t="str">
            <v>NA</v>
          </cell>
          <cell r="AN107" t="str">
            <v>NA</v>
          </cell>
          <cell r="AP107" t="str">
            <v>NA</v>
          </cell>
          <cell r="AR107" t="str">
            <v>NA</v>
          </cell>
          <cell r="AT107" t="str">
            <v>NA</v>
          </cell>
          <cell r="AV107" t="str">
            <v>NA</v>
          </cell>
          <cell r="AX107" t="str">
            <v>NA</v>
          </cell>
          <cell r="AZ107" t="str">
            <v>NA</v>
          </cell>
          <cell r="BB107" t="str">
            <v>NA</v>
          </cell>
          <cell r="BD107" t="str">
            <v>NA</v>
          </cell>
          <cell r="BF107" t="str">
            <v>NA</v>
          </cell>
          <cell r="BH107" t="str">
            <v>NA</v>
          </cell>
          <cell r="BW107">
            <v>1697</v>
          </cell>
          <cell r="BX107">
            <v>2792.7249999999999</v>
          </cell>
          <cell r="CI107" t="str">
            <v>CSI0_PIXCLK</v>
          </cell>
        </row>
        <row r="108">
          <cell r="C108" t="str">
            <v>pcut__5</v>
          </cell>
          <cell r="E108" t="str">
            <v/>
          </cell>
          <cell r="AF108" t="str">
            <v/>
          </cell>
          <cell r="AG108" t="str">
            <v/>
          </cell>
          <cell r="AH108" t="str">
            <v/>
          </cell>
          <cell r="AI108" t="str">
            <v/>
          </cell>
          <cell r="AJ108" t="str">
            <v>NA</v>
          </cell>
          <cell r="AL108" t="str">
            <v>NA</v>
          </cell>
          <cell r="AN108" t="str">
            <v>NA</v>
          </cell>
          <cell r="AP108" t="str">
            <v>NA</v>
          </cell>
          <cell r="AR108" t="str">
            <v>NA</v>
          </cell>
          <cell r="AT108" t="str">
            <v>NA</v>
          </cell>
          <cell r="AV108" t="str">
            <v>NA</v>
          </cell>
          <cell r="AX108" t="str">
            <v>NA</v>
          </cell>
          <cell r="AZ108" t="str">
            <v>NA</v>
          </cell>
          <cell r="BB108" t="str">
            <v>NA</v>
          </cell>
          <cell r="BD108" t="str">
            <v>NA</v>
          </cell>
          <cell r="BF108" t="str">
            <v>NA</v>
          </cell>
          <cell r="BH108" t="str">
            <v>NA</v>
          </cell>
          <cell r="BW108">
            <v>-1995</v>
          </cell>
          <cell r="BX108">
            <v>-2792.7249999999999</v>
          </cell>
          <cell r="CI108">
            <v>0</v>
          </cell>
        </row>
        <row r="109">
          <cell r="C109" t="str">
            <v>gpio_19</v>
          </cell>
          <cell r="E109" t="str">
            <v>GPIO</v>
          </cell>
          <cell r="I109" t="str">
            <v>kpp</v>
          </cell>
          <cell r="J109" t="str">
            <v>COL[5]</v>
          </cell>
          <cell r="K109" t="str">
            <v>enet</v>
          </cell>
          <cell r="L109" t="str">
            <v>1588_EVENT0_OUT</v>
          </cell>
          <cell r="M109" t="str">
            <v>spdif</v>
          </cell>
          <cell r="N109" t="str">
            <v>OUT1</v>
          </cell>
          <cell r="O109" t="str">
            <v>ccm</v>
          </cell>
          <cell r="P109" t="str">
            <v>CLKO</v>
          </cell>
          <cell r="Q109" t="str">
            <v>ecspi1</v>
          </cell>
          <cell r="R109" t="str">
            <v>RDY</v>
          </cell>
          <cell r="S109" t="str">
            <v>gpio4</v>
          </cell>
          <cell r="T109" t="str">
            <v>GPIO[5]</v>
          </cell>
          <cell r="U109" t="str">
            <v>enet</v>
          </cell>
          <cell r="V109" t="str">
            <v>TX_ER</v>
          </cell>
          <cell r="X109" t="str">
            <v>src</v>
          </cell>
          <cell r="Y109" t="str">
            <v>INT_BOOT</v>
          </cell>
          <cell r="Z109" t="str">
            <v>~src.system_rst_b</v>
          </cell>
          <cell r="AF109" t="str">
            <v>ipt_gpio_19_dir</v>
          </cell>
          <cell r="AG109" t="str">
            <v>ipt_gpio_19_in</v>
          </cell>
          <cell r="AH109" t="str">
            <v>ipt_gpio_19_out</v>
          </cell>
          <cell r="AI109" t="str">
            <v>ipt_mode</v>
          </cell>
          <cell r="AJ109" t="str">
            <v>Yes</v>
          </cell>
          <cell r="AL109" t="str">
            <v>NA</v>
          </cell>
          <cell r="AN109" t="str">
            <v>NA</v>
          </cell>
          <cell r="AP109" t="str">
            <v>NA</v>
          </cell>
          <cell r="AR109" t="str">
            <v>NA</v>
          </cell>
          <cell r="AT109" t="str">
            <v>NA</v>
          </cell>
          <cell r="AV109" t="str">
            <v>NA</v>
          </cell>
          <cell r="AX109" t="str">
            <v>NA</v>
          </cell>
          <cell r="AZ109" t="str">
            <v>NA</v>
          </cell>
          <cell r="BB109" t="str">
            <v>NA</v>
          </cell>
          <cell r="BD109" t="str">
            <v>NA</v>
          </cell>
          <cell r="BF109" t="str">
            <v>NA</v>
          </cell>
          <cell r="BH109" t="str">
            <v>NA</v>
          </cell>
          <cell r="BW109">
            <v>1791</v>
          </cell>
          <cell r="BX109">
            <v>2792.7249999999999</v>
          </cell>
          <cell r="CI109" t="str">
            <v>GPIO_19</v>
          </cell>
        </row>
        <row r="110">
          <cell r="C110" t="str">
            <v>gpio_18</v>
          </cell>
          <cell r="E110" t="str">
            <v>GPIO</v>
          </cell>
          <cell r="I110" t="str">
            <v>esai1</v>
          </cell>
          <cell r="J110" t="str">
            <v>TX1</v>
          </cell>
          <cell r="K110" t="str">
            <v>enet</v>
          </cell>
          <cell r="L110" t="str">
            <v>RX_CLK</v>
          </cell>
          <cell r="M110" t="str">
            <v>usdhc3</v>
          </cell>
          <cell r="N110" t="str">
            <v>VSELECT</v>
          </cell>
          <cell r="O110" t="str">
            <v>sdma</v>
          </cell>
          <cell r="P110" t="str">
            <v>SDMA_EXT_EVENT[1]</v>
          </cell>
          <cell r="Q110" t="str">
            <v>asrc</v>
          </cell>
          <cell r="R110" t="str">
            <v>ASRC_EXT_CLK</v>
          </cell>
          <cell r="S110" t="str">
            <v>gpio7</v>
          </cell>
          <cell r="T110" t="str">
            <v>GPIO[13]</v>
          </cell>
          <cell r="U110" t="str">
            <v>snvs_hp_wrapper</v>
          </cell>
          <cell r="V110" t="str">
            <v>SNVS_VIO_5_CTL</v>
          </cell>
          <cell r="X110" t="str">
            <v>src</v>
          </cell>
          <cell r="Y110" t="str">
            <v>SYSTEM_RST</v>
          </cell>
          <cell r="Z110" t="str">
            <v xml:space="preserve">sjc.sjc_gpucr3_reg[14] </v>
          </cell>
          <cell r="AF110" t="str">
            <v>ipt_gpio_18_dir</v>
          </cell>
          <cell r="AG110" t="str">
            <v>ipt_gpio_18_in</v>
          </cell>
          <cell r="AH110" t="str">
            <v>ipt_gpio_18_out</v>
          </cell>
          <cell r="AI110" t="str">
            <v>ipt_mode</v>
          </cell>
          <cell r="AJ110" t="str">
            <v>Yes</v>
          </cell>
          <cell r="AL110" t="str">
            <v>CFG(SLOW)</v>
          </cell>
          <cell r="AN110" t="str">
            <v>CFG(R0DIV6)</v>
          </cell>
          <cell r="AP110" t="str">
            <v>CFG(Disabled)</v>
          </cell>
          <cell r="AR110" t="str">
            <v>CFG(Enabled)</v>
          </cell>
          <cell r="AT110" t="str">
            <v>CFG(100KOhm PU)</v>
          </cell>
          <cell r="AV110" t="str">
            <v>CFG(Pull)</v>
          </cell>
          <cell r="AX110" t="str">
            <v>CFG(Enabled)</v>
          </cell>
          <cell r="AZ110" t="str">
            <v>NA</v>
          </cell>
          <cell r="BB110" t="str">
            <v>CFG(100MHz)</v>
          </cell>
          <cell r="BD110" t="str">
            <v>NA</v>
          </cell>
          <cell r="BF110" t="str">
            <v>NA</v>
          </cell>
          <cell r="BH110" t="str">
            <v>NA</v>
          </cell>
          <cell r="BW110">
            <v>1838</v>
          </cell>
          <cell r="BX110">
            <v>2792.7249999999999</v>
          </cell>
          <cell r="CI110" t="str">
            <v>GPIO_18</v>
          </cell>
        </row>
        <row r="111">
          <cell r="C111" t="str">
            <v>nvcc_gpio__0</v>
          </cell>
          <cell r="E111" t="str">
            <v>NOISY_POWER</v>
          </cell>
          <cell r="AF111" t="str">
            <v/>
          </cell>
          <cell r="AG111" t="str">
            <v/>
          </cell>
          <cell r="AH111" t="str">
            <v/>
          </cell>
          <cell r="AI111" t="str">
            <v/>
          </cell>
          <cell r="AJ111" t="str">
            <v>NA</v>
          </cell>
          <cell r="AL111" t="str">
            <v>NA</v>
          </cell>
          <cell r="AN111" t="str">
            <v>NA</v>
          </cell>
          <cell r="AP111" t="str">
            <v>NA</v>
          </cell>
          <cell r="AR111" t="str">
            <v>NA</v>
          </cell>
          <cell r="AT111" t="str">
            <v>NA</v>
          </cell>
          <cell r="AV111" t="str">
            <v>NA</v>
          </cell>
          <cell r="AX111" t="str">
            <v>NA</v>
          </cell>
          <cell r="AZ111" t="str">
            <v>NA</v>
          </cell>
          <cell r="BB111" t="str">
            <v>NA</v>
          </cell>
          <cell r="BD111" t="str">
            <v>NA</v>
          </cell>
          <cell r="BF111" t="str">
            <v>NA</v>
          </cell>
          <cell r="BH111" t="str">
            <v>NA</v>
          </cell>
          <cell r="BW111">
            <v>2692.7249999999999</v>
          </cell>
          <cell r="BX111">
            <v>2173</v>
          </cell>
          <cell r="CI111" t="str">
            <v>NVCC_GPIO</v>
          </cell>
        </row>
        <row r="112">
          <cell r="C112" t="str">
            <v>gpio_17</v>
          </cell>
          <cell r="E112" t="str">
            <v>GPIO</v>
          </cell>
          <cell r="I112" t="str">
            <v>esai1</v>
          </cell>
          <cell r="J112" t="str">
            <v>TX0</v>
          </cell>
          <cell r="K112" t="str">
            <v>enet</v>
          </cell>
          <cell r="L112" t="str">
            <v>1588_EVENT3_IN</v>
          </cell>
          <cell r="M112" t="str">
            <v>ccm</v>
          </cell>
          <cell r="N112" t="str">
            <v>PMIC_RDY</v>
          </cell>
          <cell r="O112" t="str">
            <v>sdma</v>
          </cell>
          <cell r="P112" t="str">
            <v>SDMA_EXT_EVENT[0]</v>
          </cell>
          <cell r="Q112" t="str">
            <v>spdif</v>
          </cell>
          <cell r="R112" t="str">
            <v>OUT1</v>
          </cell>
          <cell r="S112" t="str">
            <v>gpio7</v>
          </cell>
          <cell r="T112" t="str">
            <v>GPIO[12]</v>
          </cell>
          <cell r="X112" t="str">
            <v>sjc</v>
          </cell>
          <cell r="Y112" t="str">
            <v>JTAG_ACT</v>
          </cell>
          <cell r="Z112" t="str">
            <v>~src.system_rst_b</v>
          </cell>
          <cell r="AF112" t="str">
            <v>ipt_gpio_17_dir</v>
          </cell>
          <cell r="AG112" t="str">
            <v>ipt_gpio_17_in</v>
          </cell>
          <cell r="AH112" t="str">
            <v>ipt_gpio_17_out</v>
          </cell>
          <cell r="AI112" t="str">
            <v>ipt_mode</v>
          </cell>
          <cell r="AJ112" t="str">
            <v>Yes</v>
          </cell>
          <cell r="AL112" t="str">
            <v>CFG(SLOW)</v>
          </cell>
          <cell r="AN112" t="str">
            <v>CFG(R0DIV6)</v>
          </cell>
          <cell r="AP112" t="str">
            <v>CFG(Disabled)</v>
          </cell>
          <cell r="AR112" t="str">
            <v>CFG(Enabled)</v>
          </cell>
          <cell r="AT112" t="str">
            <v>CFG(100KOhm PU)</v>
          </cell>
          <cell r="AV112" t="str">
            <v>CFG(Pull)</v>
          </cell>
          <cell r="AX112" t="str">
            <v>CFG(Enabled)</v>
          </cell>
          <cell r="AZ112" t="str">
            <v>NA</v>
          </cell>
          <cell r="BB112" t="str">
            <v>100MHz</v>
          </cell>
          <cell r="BD112" t="str">
            <v>NA</v>
          </cell>
          <cell r="BF112" t="str">
            <v>NA</v>
          </cell>
          <cell r="BH112" t="str">
            <v>NA</v>
          </cell>
          <cell r="BW112">
            <v>1885</v>
          </cell>
          <cell r="BX112">
            <v>2792.7249999999999</v>
          </cell>
          <cell r="CI112" t="str">
            <v>GPIO_17</v>
          </cell>
        </row>
        <row r="113">
          <cell r="C113" t="str">
            <v>gpio_16</v>
          </cell>
          <cell r="E113" t="str">
            <v>GPIO</v>
          </cell>
          <cell r="I113" t="str">
            <v>esai1</v>
          </cell>
          <cell r="J113" t="str">
            <v>TX3_RX2</v>
          </cell>
          <cell r="K113" t="str">
            <v>enet</v>
          </cell>
          <cell r="L113" t="str">
            <v>1588_EVENT2_IN</v>
          </cell>
          <cell r="M113" t="str">
            <v>enet</v>
          </cell>
          <cell r="N113" t="str">
            <v>ANATOP_ETHERNET_REF_OUT</v>
          </cell>
          <cell r="O113" t="str">
            <v>usdhc1</v>
          </cell>
          <cell r="P113" t="str">
            <v>LCTL</v>
          </cell>
          <cell r="Q113" t="str">
            <v>spdif</v>
          </cell>
          <cell r="R113" t="str">
            <v>IN1</v>
          </cell>
          <cell r="S113" t="str">
            <v>gpio7</v>
          </cell>
          <cell r="T113" t="str">
            <v>GPIO[11]</v>
          </cell>
          <cell r="U113" t="str">
            <v>i2c3</v>
          </cell>
          <cell r="V113" t="str">
            <v>SDA</v>
          </cell>
          <cell r="X113" t="str">
            <v>sjc</v>
          </cell>
          <cell r="Y113" t="str">
            <v>DE_B</v>
          </cell>
          <cell r="Z113" t="str">
            <v>sjc.sjc_gpucr1_reg[30]</v>
          </cell>
          <cell r="AF113" t="str">
            <v>ipt_gpio_16_dir</v>
          </cell>
          <cell r="AG113" t="str">
            <v>ipt_gpio_16_in</v>
          </cell>
          <cell r="AH113" t="str">
            <v>ipt_gpio_16_out</v>
          </cell>
          <cell r="AI113" t="str">
            <v>ipt_mode</v>
          </cell>
          <cell r="AJ113" t="str">
            <v>Yes</v>
          </cell>
          <cell r="AL113" t="str">
            <v>CFG(SLOW)</v>
          </cell>
          <cell r="AN113" t="str">
            <v>CFG(R0DIV6)</v>
          </cell>
          <cell r="AP113" t="str">
            <v>CFG(Disabled)</v>
          </cell>
          <cell r="AR113" t="str">
            <v>CFG(Enabled)</v>
          </cell>
          <cell r="AT113" t="str">
            <v>CFG(100KOhm PU)</v>
          </cell>
          <cell r="AV113" t="str">
            <v>CFG(Pull)</v>
          </cell>
          <cell r="AX113" t="str">
            <v>CFG(Enabled)</v>
          </cell>
          <cell r="AZ113" t="str">
            <v>NA</v>
          </cell>
          <cell r="BB113" t="str">
            <v>CFG(100MHz)</v>
          </cell>
          <cell r="BD113" t="str">
            <v>NA</v>
          </cell>
          <cell r="BF113" t="str">
            <v>NA</v>
          </cell>
          <cell r="BH113" t="str">
            <v>NA</v>
          </cell>
          <cell r="BW113">
            <v>1932</v>
          </cell>
          <cell r="BX113">
            <v>2792.7249999999999</v>
          </cell>
          <cell r="CI113" t="str">
            <v>GPIO_16</v>
          </cell>
        </row>
        <row r="114">
          <cell r="C114" t="str">
            <v>gpio_9</v>
          </cell>
          <cell r="E114" t="str">
            <v>GPIO</v>
          </cell>
          <cell r="I114" t="str">
            <v>esai1</v>
          </cell>
          <cell r="J114" t="str">
            <v>FSR</v>
          </cell>
          <cell r="K114" t="str">
            <v>wdog1</v>
          </cell>
          <cell r="L114" t="str">
            <v>WDOG_B</v>
          </cell>
          <cell r="M114" t="str">
            <v>kpp</v>
          </cell>
          <cell r="N114" t="str">
            <v>COL[6]</v>
          </cell>
          <cell r="O114" t="str">
            <v>ccm</v>
          </cell>
          <cell r="P114" t="str">
            <v>REF_EN_B</v>
          </cell>
          <cell r="Q114" t="str">
            <v>pwm1</v>
          </cell>
          <cell r="R114" t="str">
            <v>PWMO</v>
          </cell>
          <cell r="S114" t="str">
            <v>gpio1</v>
          </cell>
          <cell r="T114" t="str">
            <v>GPIO[9]</v>
          </cell>
          <cell r="U114" t="str">
            <v>usdhc1</v>
          </cell>
          <cell r="V114" t="str">
            <v>WP</v>
          </cell>
          <cell r="X114" t="str">
            <v>src</v>
          </cell>
          <cell r="Y114" t="str">
            <v>EARLY_RST</v>
          </cell>
          <cell r="Z114" t="str">
            <v xml:space="preserve">sjc.sjc_gpucr3_reg[14] </v>
          </cell>
          <cell r="AF114" t="str">
            <v>ipt_gpio_9_dir</v>
          </cell>
          <cell r="AG114" t="str">
            <v>ipt_gpio_9_in</v>
          </cell>
          <cell r="AH114" t="str">
            <v>ipt_gpio_9_out</v>
          </cell>
          <cell r="AI114" t="str">
            <v>ipt_mode</v>
          </cell>
          <cell r="AJ114" t="str">
            <v>Yes</v>
          </cell>
          <cell r="AL114" t="str">
            <v>NA</v>
          </cell>
          <cell r="AN114" t="str">
            <v>NA</v>
          </cell>
          <cell r="AP114" t="str">
            <v>NA</v>
          </cell>
          <cell r="AR114" t="str">
            <v>NA</v>
          </cell>
          <cell r="AT114" t="str">
            <v>NA</v>
          </cell>
          <cell r="AV114" t="str">
            <v>NA</v>
          </cell>
          <cell r="AX114" t="str">
            <v>NA</v>
          </cell>
          <cell r="AZ114" t="str">
            <v>NA</v>
          </cell>
          <cell r="BB114" t="str">
            <v>NA</v>
          </cell>
          <cell r="BD114" t="str">
            <v>NA</v>
          </cell>
          <cell r="BF114" t="str">
            <v>NA</v>
          </cell>
          <cell r="BH114" t="str">
            <v>NA</v>
          </cell>
          <cell r="BW114">
            <v>2408</v>
          </cell>
          <cell r="BX114">
            <v>2792.7249999999999</v>
          </cell>
          <cell r="CI114" t="str">
            <v>GPIO_9</v>
          </cell>
        </row>
        <row r="115">
          <cell r="C115" t="str">
            <v>gpio_8</v>
          </cell>
          <cell r="E115" t="str">
            <v>GPIO</v>
          </cell>
          <cell r="I115" t="str">
            <v>esai1</v>
          </cell>
          <cell r="J115" t="str">
            <v>TX5_RX0</v>
          </cell>
          <cell r="K115" t="str">
            <v>anatop</v>
          </cell>
          <cell r="L115" t="str">
            <v>ANATOP_32K_OUT</v>
          </cell>
          <cell r="M115" t="str">
            <v>epit2</v>
          </cell>
          <cell r="N115" t="str">
            <v>EPITO</v>
          </cell>
          <cell r="O115" t="str">
            <v>can1</v>
          </cell>
          <cell r="P115" t="str">
            <v>RXCAN</v>
          </cell>
          <cell r="Q115" t="str">
            <v>uart2</v>
          </cell>
          <cell r="R115" t="str">
            <v>RXD_MUX</v>
          </cell>
          <cell r="S115" t="str">
            <v>gpio1</v>
          </cell>
          <cell r="T115" t="str">
            <v>GPIO[8]</v>
          </cell>
          <cell r="U115" t="str">
            <v>spdif</v>
          </cell>
          <cell r="V115" t="str">
            <v>SRCLK</v>
          </cell>
          <cell r="X115" t="str">
            <v>usboh3</v>
          </cell>
          <cell r="Y115" t="str">
            <v>OTGUSB_PWRCTL_WAKEUP</v>
          </cell>
          <cell r="AF115" t="str">
            <v>ipt_gpio_8_dir</v>
          </cell>
          <cell r="AG115" t="str">
            <v>ipt_gpio_8_in</v>
          </cell>
          <cell r="AH115" t="str">
            <v>ipt_gpio_8_out</v>
          </cell>
          <cell r="AI115" t="str">
            <v>ipt_mode</v>
          </cell>
          <cell r="AJ115" t="str">
            <v>Yes</v>
          </cell>
          <cell r="AL115" t="str">
            <v>CFG(SLOW)</v>
          </cell>
          <cell r="AN115" t="str">
            <v>CFG(R0DIV6)</v>
          </cell>
          <cell r="AP115" t="str">
            <v>CFG(Disabled)</v>
          </cell>
          <cell r="AR115" t="str">
            <v>CFG(Enabled)</v>
          </cell>
          <cell r="AT115" t="str">
            <v>CFG(100KOhm PU)</v>
          </cell>
          <cell r="AV115" t="str">
            <v>CFG(Pull)</v>
          </cell>
          <cell r="AX115" t="str">
            <v>CFG(Enabled)</v>
          </cell>
          <cell r="AZ115" t="str">
            <v>NA</v>
          </cell>
          <cell r="BB115" t="str">
            <v>CFG(100MHz)</v>
          </cell>
          <cell r="BD115" t="str">
            <v>NA</v>
          </cell>
          <cell r="BF115" t="str">
            <v>NA</v>
          </cell>
          <cell r="BH115" t="str">
            <v>NA</v>
          </cell>
          <cell r="BW115">
            <v>2026</v>
          </cell>
          <cell r="BX115">
            <v>2792.7249999999999</v>
          </cell>
          <cell r="CI115" t="str">
            <v>GPIO_8</v>
          </cell>
        </row>
        <row r="116">
          <cell r="C116" t="str">
            <v>gpio_7</v>
          </cell>
          <cell r="E116" t="str">
            <v>GPIO</v>
          </cell>
          <cell r="I116" t="str">
            <v>esai1</v>
          </cell>
          <cell r="J116" t="str">
            <v>TX4_RX1</v>
          </cell>
          <cell r="M116" t="str">
            <v>epit1</v>
          </cell>
          <cell r="N116" t="str">
            <v>EPITO</v>
          </cell>
          <cell r="O116" t="str">
            <v>can1</v>
          </cell>
          <cell r="P116" t="str">
            <v>TXCAN</v>
          </cell>
          <cell r="Q116" t="str">
            <v>uart2</v>
          </cell>
          <cell r="R116" t="str">
            <v>TXD_MUX</v>
          </cell>
          <cell r="S116" t="str">
            <v>gpio1</v>
          </cell>
          <cell r="T116" t="str">
            <v>GPIO[7]</v>
          </cell>
          <cell r="U116" t="str">
            <v>spdif</v>
          </cell>
          <cell r="V116" t="str">
            <v>PLOCK</v>
          </cell>
          <cell r="X116" t="str">
            <v>usboh3</v>
          </cell>
          <cell r="Y116" t="str">
            <v>OTGUSB_HOST_MODE</v>
          </cell>
          <cell r="AF116" t="str">
            <v>ipt_gpio_7_dir</v>
          </cell>
          <cell r="AG116" t="str">
            <v>ipt_gpio_7_in</v>
          </cell>
          <cell r="AH116" t="str">
            <v>ipt_gpio_7_out</v>
          </cell>
          <cell r="AI116" t="str">
            <v>ipt_mode</v>
          </cell>
          <cell r="AJ116" t="str">
            <v>Yes</v>
          </cell>
          <cell r="AL116" t="str">
            <v>CFG(SLOW)</v>
          </cell>
          <cell r="AN116" t="str">
            <v>CFG(R0DIV6)</v>
          </cell>
          <cell r="AP116" t="str">
            <v>CFG(Disabled)</v>
          </cell>
          <cell r="AR116" t="str">
            <v>CFG(Enabled)</v>
          </cell>
          <cell r="AT116" t="str">
            <v>CFG(100KOhm PU)</v>
          </cell>
          <cell r="AV116" t="str">
            <v>CFG(Pull)</v>
          </cell>
          <cell r="AX116" t="str">
            <v>CFG(Enabled)</v>
          </cell>
          <cell r="AZ116" t="str">
            <v>NA</v>
          </cell>
          <cell r="BB116" t="str">
            <v>CFG(100MHz)</v>
          </cell>
          <cell r="BD116" t="str">
            <v>NA</v>
          </cell>
          <cell r="BF116" t="str">
            <v>NA</v>
          </cell>
          <cell r="BH116" t="str">
            <v>NA</v>
          </cell>
          <cell r="BW116">
            <v>2073</v>
          </cell>
          <cell r="BX116">
            <v>2792.7249999999999</v>
          </cell>
          <cell r="CI116" t="str">
            <v>GPIO_7</v>
          </cell>
        </row>
        <row r="117">
          <cell r="C117" t="str">
            <v>nvcc_gpio__1</v>
          </cell>
          <cell r="E117" t="str">
            <v>NOISY_POWER</v>
          </cell>
          <cell r="AF117" t="str">
            <v/>
          </cell>
          <cell r="AG117" t="str">
            <v/>
          </cell>
          <cell r="AH117" t="str">
            <v/>
          </cell>
          <cell r="AI117" t="str">
            <v/>
          </cell>
          <cell r="AJ117" t="str">
            <v>NA</v>
          </cell>
          <cell r="AL117" t="str">
            <v>NA</v>
          </cell>
          <cell r="AN117" t="str">
            <v>NA</v>
          </cell>
          <cell r="AP117" t="str">
            <v>NA</v>
          </cell>
          <cell r="AR117" t="str">
            <v>NA</v>
          </cell>
          <cell r="AT117" t="str">
            <v>NA</v>
          </cell>
          <cell r="AV117" t="str">
            <v>NA</v>
          </cell>
          <cell r="AX117" t="str">
            <v>NA</v>
          </cell>
          <cell r="AZ117" t="str">
            <v>NA</v>
          </cell>
          <cell r="BB117" t="str">
            <v>NA</v>
          </cell>
          <cell r="BD117" t="str">
            <v>NA</v>
          </cell>
          <cell r="BF117" t="str">
            <v>NA</v>
          </cell>
          <cell r="BH117" t="str">
            <v>NA</v>
          </cell>
          <cell r="BW117">
            <v>1979</v>
          </cell>
          <cell r="BX117">
            <v>2792.7249999999999</v>
          </cell>
          <cell r="CI117" t="str">
            <v>NVCC_GPIO</v>
          </cell>
        </row>
        <row r="118">
          <cell r="C118" t="str">
            <v>gpio_6</v>
          </cell>
          <cell r="E118" t="str">
            <v>GPIO</v>
          </cell>
          <cell r="I118" t="str">
            <v>esai1</v>
          </cell>
          <cell r="J118" t="str">
            <v>SCKT</v>
          </cell>
          <cell r="K118" t="str">
            <v>observe_mux</v>
          </cell>
          <cell r="L118" t="str">
            <v>OBSRV_INT_OUT1</v>
          </cell>
          <cell r="M118" t="str">
            <v>i2c3</v>
          </cell>
          <cell r="N118" t="str">
            <v>SDA</v>
          </cell>
          <cell r="O118" t="str">
            <v>ccm</v>
          </cell>
          <cell r="P118" t="str">
            <v>CCM_OUT_0</v>
          </cell>
          <cell r="Q118" t="str">
            <v>csu</v>
          </cell>
          <cell r="R118" t="str">
            <v>CSU_INT_DEB</v>
          </cell>
          <cell r="S118" t="str">
            <v>gpio1</v>
          </cell>
          <cell r="T118" t="str">
            <v>GPIO[6]</v>
          </cell>
          <cell r="U118" t="str">
            <v>usdhc2</v>
          </cell>
          <cell r="V118" t="str">
            <v>LCTL</v>
          </cell>
          <cell r="X118" t="str">
            <v>mlb</v>
          </cell>
          <cell r="Y118" t="str">
            <v>MLBSIG</v>
          </cell>
          <cell r="AF118" t="str">
            <v>ipt_gpio_6_dir</v>
          </cell>
          <cell r="AG118" t="str">
            <v>ipt_gpio_6_in</v>
          </cell>
          <cell r="AH118" t="str">
            <v>ipt_gpio_6_out</v>
          </cell>
          <cell r="AI118" t="str">
            <v>ipt_mode</v>
          </cell>
          <cell r="AJ118" t="str">
            <v>Yes</v>
          </cell>
          <cell r="AL118" t="str">
            <v>CFG(SLOW)</v>
          </cell>
          <cell r="AN118" t="str">
            <v>CFG(R0DIV6)</v>
          </cell>
          <cell r="AP118" t="str">
            <v>CFG(Disabled)</v>
          </cell>
          <cell r="AR118" t="str">
            <v>CFG(Enabled)</v>
          </cell>
          <cell r="AT118" t="str">
            <v>CFG(100KOhm PU)</v>
          </cell>
          <cell r="AV118" t="str">
            <v>CFG(Pull)</v>
          </cell>
          <cell r="AX118" t="str">
            <v>CFG(Enabled)</v>
          </cell>
          <cell r="AZ118" t="str">
            <v>NA</v>
          </cell>
          <cell r="BB118" t="str">
            <v>CFG(100MHz)</v>
          </cell>
          <cell r="BD118" t="str">
            <v>NA</v>
          </cell>
          <cell r="BF118" t="str">
            <v>NA</v>
          </cell>
          <cell r="BH118" t="str">
            <v>NA</v>
          </cell>
          <cell r="BW118">
            <v>2310</v>
          </cell>
          <cell r="BX118">
            <v>2792.7249999999999</v>
          </cell>
          <cell r="CI118" t="str">
            <v>GPIO_6</v>
          </cell>
        </row>
        <row r="119">
          <cell r="C119" t="str">
            <v>gpio_5</v>
          </cell>
          <cell r="E119" t="str">
            <v>GPIO</v>
          </cell>
          <cell r="I119" t="str">
            <v>esai1</v>
          </cell>
          <cell r="J119" t="str">
            <v>TX2_RX3</v>
          </cell>
          <cell r="K119" t="str">
            <v>observe_mux</v>
          </cell>
          <cell r="L119" t="str">
            <v>OBSRV_INT_OUT4</v>
          </cell>
          <cell r="M119" t="str">
            <v>kpp</v>
          </cell>
          <cell r="N119" t="str">
            <v>ROW[7]</v>
          </cell>
          <cell r="O119" t="str">
            <v>ccm</v>
          </cell>
          <cell r="P119" t="str">
            <v>CLKO</v>
          </cell>
          <cell r="Q119" t="str">
            <v>csu</v>
          </cell>
          <cell r="R119" t="str">
            <v>CSU_ALARM_AUT[2]</v>
          </cell>
          <cell r="S119" t="str">
            <v>gpio1</v>
          </cell>
          <cell r="T119" t="str">
            <v>GPIO[5]</v>
          </cell>
          <cell r="U119" t="str">
            <v>i2c3</v>
          </cell>
          <cell r="V119" t="str">
            <v>SCL</v>
          </cell>
          <cell r="X119" t="str">
            <v>simba</v>
          </cell>
          <cell r="Y119" t="str">
            <v>EVENTI</v>
          </cell>
          <cell r="AF119" t="str">
            <v>ipt_gpio_5_dir</v>
          </cell>
          <cell r="AG119" t="str">
            <v>ipt_gpio_5_in</v>
          </cell>
          <cell r="AH119" t="str">
            <v>ipt_gpio_5_out</v>
          </cell>
          <cell r="AI119" t="str">
            <v>ipt_mode</v>
          </cell>
          <cell r="AJ119" t="str">
            <v>Yes</v>
          </cell>
          <cell r="AL119" t="str">
            <v>CFG(SLOW)</v>
          </cell>
          <cell r="AN119" t="str">
            <v>CFG(R0DIV6)</v>
          </cell>
          <cell r="AP119" t="str">
            <v>CFG(Disabled)</v>
          </cell>
          <cell r="AR119" t="str">
            <v>CFG(Enabled)</v>
          </cell>
          <cell r="AT119" t="str">
            <v>CFG(100KOhm PU)</v>
          </cell>
          <cell r="AV119" t="str">
            <v>CFG(Pull)</v>
          </cell>
          <cell r="AX119" t="str">
            <v>CFG(Enabled)</v>
          </cell>
          <cell r="AZ119" t="str">
            <v>NA</v>
          </cell>
          <cell r="BB119" t="str">
            <v>CFG(100MHz)</v>
          </cell>
          <cell r="BD119" t="str">
            <v>NA</v>
          </cell>
          <cell r="BF119" t="str">
            <v>NA</v>
          </cell>
          <cell r="BH119" t="str">
            <v>NA</v>
          </cell>
          <cell r="BW119">
            <v>2120</v>
          </cell>
          <cell r="BX119">
            <v>2792.7249999999999</v>
          </cell>
          <cell r="CI119" t="str">
            <v>GPIO_5</v>
          </cell>
        </row>
        <row r="120">
          <cell r="C120" t="str">
            <v>gpio_4</v>
          </cell>
          <cell r="E120" t="str">
            <v>GPIO</v>
          </cell>
          <cell r="I120" t="str">
            <v>esai1</v>
          </cell>
          <cell r="J120" t="str">
            <v>HCKT</v>
          </cell>
          <cell r="K120" t="str">
            <v>observe_mux</v>
          </cell>
          <cell r="L120" t="str">
            <v>OBSRV_INT_OUT3</v>
          </cell>
          <cell r="M120" t="str">
            <v>kpp</v>
          </cell>
          <cell r="N120" t="str">
            <v>COL[7]</v>
          </cell>
          <cell r="O120" t="str">
            <v>ccm</v>
          </cell>
          <cell r="P120" t="str">
            <v>CCM_OUT_2</v>
          </cell>
          <cell r="Q120" t="str">
            <v>csu</v>
          </cell>
          <cell r="R120" t="str">
            <v>CSU_ALARM_AUT[1]</v>
          </cell>
          <cell r="S120" t="str">
            <v>gpio1</v>
          </cell>
          <cell r="T120" t="str">
            <v>GPIO[4]</v>
          </cell>
          <cell r="U120" t="str">
            <v>usdhc2</v>
          </cell>
          <cell r="V120" t="str">
            <v>CD</v>
          </cell>
          <cell r="X120" t="str">
            <v>ocotp_ctrl_wrapper</v>
          </cell>
          <cell r="Y120" t="str">
            <v>FUSE_LATCHED</v>
          </cell>
          <cell r="Z120" t="str">
            <v xml:space="preserve">sjc.sjc_gpucr3_reg[14] </v>
          </cell>
          <cell r="AF120" t="str">
            <v>ipt_gpio_4_dir</v>
          </cell>
          <cell r="AG120" t="str">
            <v>ipt_gpio_4_in</v>
          </cell>
          <cell r="AH120" t="str">
            <v>ipt_gpio_4_out</v>
          </cell>
          <cell r="AI120" t="str">
            <v>ipt_mode</v>
          </cell>
          <cell r="AJ120" t="str">
            <v>Yes</v>
          </cell>
          <cell r="AL120" t="str">
            <v>CFG(SLOW)</v>
          </cell>
          <cell r="AN120" t="str">
            <v>CFG(R0DIV6)</v>
          </cell>
          <cell r="AP120" t="str">
            <v>CFG(Disabled)</v>
          </cell>
          <cell r="AR120" t="str">
            <v>CFG(Enabled)</v>
          </cell>
          <cell r="AT120" t="str">
            <v>CFG(100KOhm PU)</v>
          </cell>
          <cell r="AV120" t="str">
            <v>CFG(Pull)</v>
          </cell>
          <cell r="AX120" t="str">
            <v>CFG(Enabled)</v>
          </cell>
          <cell r="AZ120" t="str">
            <v>NA</v>
          </cell>
          <cell r="BB120" t="str">
            <v>CFG(100MHz)</v>
          </cell>
          <cell r="BD120" t="str">
            <v>NA</v>
          </cell>
          <cell r="BF120" t="str">
            <v>NA</v>
          </cell>
          <cell r="BH120" t="str">
            <v>NA</v>
          </cell>
          <cell r="BW120">
            <v>2167</v>
          </cell>
          <cell r="BX120">
            <v>2792.7249999999999</v>
          </cell>
          <cell r="CI120" t="str">
            <v>GPIO_4</v>
          </cell>
        </row>
        <row r="121">
          <cell r="C121" t="str">
            <v>gpio_3</v>
          </cell>
          <cell r="E121" t="str">
            <v>GPIO</v>
          </cell>
          <cell r="I121" t="str">
            <v>esai1</v>
          </cell>
          <cell r="J121" t="str">
            <v>HCKR</v>
          </cell>
          <cell r="K121" t="str">
            <v>observe_mux</v>
          </cell>
          <cell r="L121" t="str">
            <v>OBSRV_INT_OUT0</v>
          </cell>
          <cell r="M121" t="str">
            <v>i2c3</v>
          </cell>
          <cell r="N121" t="str">
            <v>SCL</v>
          </cell>
          <cell r="O121" t="str">
            <v>anatop</v>
          </cell>
          <cell r="P121" t="str">
            <v>ANATOP_24M_OUT</v>
          </cell>
          <cell r="Q121" t="str">
            <v>ccm</v>
          </cell>
          <cell r="R121" t="str">
            <v>CLKO2</v>
          </cell>
          <cell r="S121" t="str">
            <v>gpio1</v>
          </cell>
          <cell r="T121" t="str">
            <v>GPIO[3]</v>
          </cell>
          <cell r="U121" t="str">
            <v>usboh3</v>
          </cell>
          <cell r="V121" t="str">
            <v>USBH1_OC</v>
          </cell>
          <cell r="X121" t="str">
            <v>mlb</v>
          </cell>
          <cell r="Y121" t="str">
            <v>MLBCLK</v>
          </cell>
          <cell r="AF121" t="str">
            <v>ipt_gpio_3_dir</v>
          </cell>
          <cell r="AG121" t="str">
            <v>ipt_gpio_3_in</v>
          </cell>
          <cell r="AH121" t="str">
            <v>ipt_gpio_3_out</v>
          </cell>
          <cell r="AI121" t="str">
            <v>ipt_mode</v>
          </cell>
          <cell r="AJ121" t="str">
            <v>Yes</v>
          </cell>
          <cell r="AL121" t="str">
            <v>NA</v>
          </cell>
          <cell r="AN121" t="str">
            <v>NA</v>
          </cell>
          <cell r="AP121" t="str">
            <v>NA</v>
          </cell>
          <cell r="AR121" t="str">
            <v>NA</v>
          </cell>
          <cell r="AT121" t="str">
            <v>NA</v>
          </cell>
          <cell r="AV121" t="str">
            <v>NA</v>
          </cell>
          <cell r="AX121" t="str">
            <v>NA</v>
          </cell>
          <cell r="AZ121" t="str">
            <v>NA</v>
          </cell>
          <cell r="BB121" t="str">
            <v>NA</v>
          </cell>
          <cell r="BD121" t="str">
            <v>NA</v>
          </cell>
          <cell r="BF121" t="str">
            <v>NA</v>
          </cell>
          <cell r="BH121" t="str">
            <v>NA</v>
          </cell>
          <cell r="BW121">
            <v>2359</v>
          </cell>
          <cell r="BX121">
            <v>2792.7249999999999</v>
          </cell>
          <cell r="CI121" t="str">
            <v>GPIO_3</v>
          </cell>
        </row>
        <row r="122">
          <cell r="C122" t="str">
            <v>gpio_2</v>
          </cell>
          <cell r="E122" t="str">
            <v>GPIO</v>
          </cell>
          <cell r="I122" t="str">
            <v>esai1</v>
          </cell>
          <cell r="J122" t="str">
            <v>FST</v>
          </cell>
          <cell r="K122" t="str">
            <v>observe_mux</v>
          </cell>
          <cell r="L122" t="str">
            <v>OBSRV_INT_OUT2</v>
          </cell>
          <cell r="M122" t="str">
            <v>kpp</v>
          </cell>
          <cell r="N122" t="str">
            <v>ROW[6]</v>
          </cell>
          <cell r="O122" t="str">
            <v>ccm</v>
          </cell>
          <cell r="P122" t="str">
            <v>CCM_OUT_1</v>
          </cell>
          <cell r="Q122" t="str">
            <v>csu</v>
          </cell>
          <cell r="R122" t="str">
            <v>CSU_ALARM_AUT[0]</v>
          </cell>
          <cell r="S122" t="str">
            <v>gpio1</v>
          </cell>
          <cell r="T122" t="str">
            <v>GPIO[2]</v>
          </cell>
          <cell r="U122" t="str">
            <v>usdhc2</v>
          </cell>
          <cell r="V122" t="str">
            <v>WP</v>
          </cell>
          <cell r="X122" t="str">
            <v>mlb</v>
          </cell>
          <cell r="Y122" t="str">
            <v>MLBDAT</v>
          </cell>
          <cell r="AF122" t="str">
            <v>ipt_gpio_2_dir</v>
          </cell>
          <cell r="AG122" t="str">
            <v>ipt_gpio_2_in</v>
          </cell>
          <cell r="AH122" t="str">
            <v>ipt_gpio_2_out</v>
          </cell>
          <cell r="AI122" t="str">
            <v>ipt_mode</v>
          </cell>
          <cell r="AJ122" t="str">
            <v>Yes</v>
          </cell>
          <cell r="AL122" t="str">
            <v>CFG(SLOW)</v>
          </cell>
          <cell r="AN122" t="str">
            <v>CFG(R0DIV6)</v>
          </cell>
          <cell r="AP122" t="str">
            <v>CFG(Disabled)</v>
          </cell>
          <cell r="AR122" t="str">
            <v>CFG(Enabled)</v>
          </cell>
          <cell r="AT122" t="str">
            <v>CFG(100KOhm PU)</v>
          </cell>
          <cell r="AV122" t="str">
            <v>CFG(Pull)</v>
          </cell>
          <cell r="AX122" t="str">
            <v>CFG(Enabled)</v>
          </cell>
          <cell r="AZ122" t="str">
            <v>NA</v>
          </cell>
          <cell r="BB122" t="str">
            <v>CFG(100MHz)</v>
          </cell>
          <cell r="BD122" t="str">
            <v>NA</v>
          </cell>
          <cell r="BF122" t="str">
            <v>NA</v>
          </cell>
          <cell r="BH122" t="str">
            <v>NA</v>
          </cell>
          <cell r="BW122">
            <v>2215</v>
          </cell>
          <cell r="BX122">
            <v>2792.7249999999999</v>
          </cell>
          <cell r="CI122" t="str">
            <v>GPIO_2</v>
          </cell>
        </row>
        <row r="123">
          <cell r="C123" t="str">
            <v>gpio_1</v>
          </cell>
          <cell r="E123" t="str">
            <v>GPIO</v>
          </cell>
          <cell r="I123" t="str">
            <v>esai1</v>
          </cell>
          <cell r="J123" t="str">
            <v>SCKR</v>
          </cell>
          <cell r="K123" t="str">
            <v>wdog2</v>
          </cell>
          <cell r="L123" t="str">
            <v>WDOG_B</v>
          </cell>
          <cell r="M123" t="str">
            <v>kpp</v>
          </cell>
          <cell r="N123" t="str">
            <v>ROW[5]</v>
          </cell>
          <cell r="O123" t="str">
            <v>anatop</v>
          </cell>
          <cell r="P123" t="str">
            <v>USBOTG_ID</v>
          </cell>
          <cell r="Q123" t="str">
            <v>pwm2</v>
          </cell>
          <cell r="R123" t="str">
            <v>PWMO</v>
          </cell>
          <cell r="S123" t="str">
            <v>gpio1</v>
          </cell>
          <cell r="T123" t="str">
            <v>GPIO[1]</v>
          </cell>
          <cell r="U123" t="str">
            <v>usdhc1</v>
          </cell>
          <cell r="V123" t="str">
            <v>CD</v>
          </cell>
          <cell r="X123" t="str">
            <v>src</v>
          </cell>
          <cell r="Y123" t="str">
            <v>TESTER_ACK</v>
          </cell>
          <cell r="Z123" t="str">
            <v>~src.en_system_clk</v>
          </cell>
          <cell r="AF123" t="str">
            <v>ipt_gpio_1_dir</v>
          </cell>
          <cell r="AG123" t="str">
            <v>ipt_gpio_1_in</v>
          </cell>
          <cell r="AH123" t="str">
            <v>ipt_gpio_1_out</v>
          </cell>
          <cell r="AI123" t="str">
            <v>ipt_mode</v>
          </cell>
          <cell r="AJ123" t="str">
            <v>Yes</v>
          </cell>
          <cell r="AL123" t="str">
            <v>CFG(SLOW)</v>
          </cell>
          <cell r="AN123" t="str">
            <v>CFG(R0DIV6)</v>
          </cell>
          <cell r="AP123" t="str">
            <v>CFG(Disabled)</v>
          </cell>
          <cell r="AR123" t="str">
            <v>CFG(Enabled)</v>
          </cell>
          <cell r="AT123" t="str">
            <v>CFG(100KOhm PU)</v>
          </cell>
          <cell r="AV123" t="str">
            <v>CFG(Pull)</v>
          </cell>
          <cell r="AX123" t="str">
            <v>CFG(Enabled)</v>
          </cell>
          <cell r="AZ123" t="str">
            <v>NA</v>
          </cell>
          <cell r="BB123" t="str">
            <v>CFG(100MHz)</v>
          </cell>
          <cell r="BD123" t="str">
            <v>NA</v>
          </cell>
          <cell r="BF123" t="str">
            <v>NA</v>
          </cell>
          <cell r="BH123" t="str">
            <v>NA</v>
          </cell>
          <cell r="BW123">
            <v>2457</v>
          </cell>
          <cell r="BX123">
            <v>2792.7249999999999</v>
          </cell>
          <cell r="CI123" t="str">
            <v>GPIO_1</v>
          </cell>
        </row>
        <row r="124">
          <cell r="C124" t="str">
            <v>gpio_0</v>
          </cell>
          <cell r="E124" t="str">
            <v>GPIO</v>
          </cell>
          <cell r="I124" t="str">
            <v>ccm</v>
          </cell>
          <cell r="J124" t="str">
            <v>CLKO</v>
          </cell>
          <cell r="M124" t="str">
            <v>kpp</v>
          </cell>
          <cell r="N124" t="str">
            <v>COL[5]</v>
          </cell>
          <cell r="O124" t="str">
            <v>asrc</v>
          </cell>
          <cell r="P124" t="str">
            <v>ASRC_EXT_CLK</v>
          </cell>
          <cell r="Q124" t="str">
            <v>epit1</v>
          </cell>
          <cell r="R124" t="str">
            <v>EPITO</v>
          </cell>
          <cell r="S124" t="str">
            <v>gpio1</v>
          </cell>
          <cell r="T124" t="str">
            <v>GPIO[0]</v>
          </cell>
          <cell r="U124" t="str">
            <v>usboh3</v>
          </cell>
          <cell r="V124" t="str">
            <v>USBH1_PWR</v>
          </cell>
          <cell r="X124" t="str">
            <v>snvs_hp_wrapper</v>
          </cell>
          <cell r="Y124" t="str">
            <v>SNVS_VIO_5</v>
          </cell>
          <cell r="Z124" t="str">
            <v>snvs_hp_wrapper.snvs_sec_vio_in_5_en</v>
          </cell>
          <cell r="AF124" t="str">
            <v>ipt_gpio_0_dir</v>
          </cell>
          <cell r="AG124" t="str">
            <v>ipt_gpio_0_in</v>
          </cell>
          <cell r="AH124" t="str">
            <v>ipt_gpio_0_out</v>
          </cell>
          <cell r="AI124" t="str">
            <v>ipt_mode</v>
          </cell>
          <cell r="AJ124" t="str">
            <v>Yes</v>
          </cell>
          <cell r="AL124" t="str">
            <v>CFG(SLOW)</v>
          </cell>
          <cell r="AN124" t="str">
            <v>CFG(R0DIV6)</v>
          </cell>
          <cell r="AP124" t="str">
            <v>CFG(Disabled)</v>
          </cell>
          <cell r="AR124" t="str">
            <v>CFG(Enabled)</v>
          </cell>
          <cell r="AT124" t="str">
            <v>CFG(100KOhm PD)</v>
          </cell>
          <cell r="AV124" t="str">
            <v>CFG(Pull)</v>
          </cell>
          <cell r="AX124" t="str">
            <v>CFG(Enabled)</v>
          </cell>
          <cell r="AZ124" t="str">
            <v>NA</v>
          </cell>
          <cell r="BB124" t="str">
            <v>100MHz</v>
          </cell>
          <cell r="BD124" t="str">
            <v>NA</v>
          </cell>
          <cell r="BF124" t="str">
            <v>NA</v>
          </cell>
          <cell r="BH124" t="str">
            <v>NA</v>
          </cell>
          <cell r="BW124">
            <v>2507</v>
          </cell>
          <cell r="BX124">
            <v>2792.7249999999999</v>
          </cell>
          <cell r="CI124" t="str">
            <v>GPIO_0</v>
          </cell>
        </row>
        <row r="125">
          <cell r="C125" t="str">
            <v>nvcc_gpio__2</v>
          </cell>
          <cell r="E125" t="str">
            <v>NOISY_POWER</v>
          </cell>
          <cell r="AF125" t="str">
            <v/>
          </cell>
          <cell r="AG125" t="str">
            <v/>
          </cell>
          <cell r="AH125" t="str">
            <v/>
          </cell>
          <cell r="AI125" t="str">
            <v/>
          </cell>
          <cell r="AJ125" t="str">
            <v>NA</v>
          </cell>
          <cell r="AL125" t="str">
            <v>NA</v>
          </cell>
          <cell r="AN125" t="str">
            <v>NA</v>
          </cell>
          <cell r="AP125" t="str">
            <v>NA</v>
          </cell>
          <cell r="AR125" t="str">
            <v>NA</v>
          </cell>
          <cell r="AT125" t="str">
            <v>NA</v>
          </cell>
          <cell r="AV125" t="str">
            <v>NA</v>
          </cell>
          <cell r="AX125" t="str">
            <v>NA</v>
          </cell>
          <cell r="AZ125" t="str">
            <v>NA</v>
          </cell>
          <cell r="BB125" t="str">
            <v>NA</v>
          </cell>
          <cell r="BD125" t="str">
            <v>NA</v>
          </cell>
          <cell r="BF125" t="str">
            <v>NA</v>
          </cell>
          <cell r="BH125" t="str">
            <v>NA</v>
          </cell>
          <cell r="BW125">
            <v>2692.7249999999999</v>
          </cell>
          <cell r="BX125">
            <v>2369</v>
          </cell>
          <cell r="CI125" t="str">
            <v>NVCC_GPIO</v>
          </cell>
        </row>
        <row r="126">
          <cell r="C126" t="str">
            <v>key_col0</v>
          </cell>
          <cell r="E126" t="str">
            <v>GPIO</v>
          </cell>
          <cell r="I126" t="str">
            <v>ecspi1</v>
          </cell>
          <cell r="J126" t="str">
            <v>SCLK</v>
          </cell>
          <cell r="K126" t="str">
            <v>enet</v>
          </cell>
          <cell r="L126" t="str">
            <v>RDATA[3]</v>
          </cell>
          <cell r="M126" t="str">
            <v>audmux</v>
          </cell>
          <cell r="N126" t="str">
            <v>AUD5_TXC</v>
          </cell>
          <cell r="O126" t="str">
            <v>kpp</v>
          </cell>
          <cell r="P126" t="str">
            <v>COL[0]</v>
          </cell>
          <cell r="Q126" t="str">
            <v>uart4</v>
          </cell>
          <cell r="R126" t="str">
            <v>TXD_MUX</v>
          </cell>
          <cell r="S126" t="str">
            <v>gpio4</v>
          </cell>
          <cell r="T126" t="str">
            <v>GPIO[6]</v>
          </cell>
          <cell r="U126" t="str">
            <v>dcic1</v>
          </cell>
          <cell r="V126" t="str">
            <v>DCIC_OUT</v>
          </cell>
          <cell r="X126" t="str">
            <v>src</v>
          </cell>
          <cell r="Y126" t="str">
            <v>ANY_PU_RST</v>
          </cell>
          <cell r="Z126" t="str">
            <v>~src.system_rst_b</v>
          </cell>
          <cell r="AF126" t="str">
            <v>ipt_key_col0_dir</v>
          </cell>
          <cell r="AG126" t="str">
            <v>ipt_key_col0_in</v>
          </cell>
          <cell r="AH126" t="str">
            <v>ipt_key_col0_out</v>
          </cell>
          <cell r="AI126" t="str">
            <v>ipt_mode</v>
          </cell>
          <cell r="AJ126" t="str">
            <v>Yes</v>
          </cell>
          <cell r="AL126" t="str">
            <v>CFG(SLOW)</v>
          </cell>
          <cell r="AN126" t="str">
            <v>CFG(R0DIV6)</v>
          </cell>
          <cell r="AP126" t="str">
            <v>CFG(Disabled)</v>
          </cell>
          <cell r="AR126" t="str">
            <v>CFG(Enabled)</v>
          </cell>
          <cell r="AT126" t="str">
            <v>CFG(100KOhm PU)</v>
          </cell>
          <cell r="AV126" t="str">
            <v>CFG(Pull)</v>
          </cell>
          <cell r="AX126" t="str">
            <v>CFG(Enabled)</v>
          </cell>
          <cell r="AZ126" t="str">
            <v>NA</v>
          </cell>
          <cell r="BB126" t="str">
            <v>CFG(100MHz)</v>
          </cell>
          <cell r="BD126" t="str">
            <v>NA</v>
          </cell>
          <cell r="BF126" t="str">
            <v>NA</v>
          </cell>
          <cell r="BH126" t="str">
            <v>NA</v>
          </cell>
          <cell r="BW126">
            <v>2692.7249999999999</v>
          </cell>
          <cell r="BX126">
            <v>2078.5</v>
          </cell>
          <cell r="CI126" t="str">
            <v>KEY_COL0</v>
          </cell>
        </row>
        <row r="127">
          <cell r="C127" t="str">
            <v>key_col1</v>
          </cell>
          <cell r="E127" t="str">
            <v>GPIO</v>
          </cell>
          <cell r="I127" t="str">
            <v>ecspi1</v>
          </cell>
          <cell r="J127" t="str">
            <v>MISO</v>
          </cell>
          <cell r="K127" t="str">
            <v>enet</v>
          </cell>
          <cell r="L127" t="str">
            <v>MDIO</v>
          </cell>
          <cell r="M127" t="str">
            <v>audmux</v>
          </cell>
          <cell r="N127" t="str">
            <v>AUD5_TXFS</v>
          </cell>
          <cell r="O127" t="str">
            <v>kpp</v>
          </cell>
          <cell r="P127" t="str">
            <v>COL[1]</v>
          </cell>
          <cell r="Q127" t="str">
            <v>uart5</v>
          </cell>
          <cell r="R127" t="str">
            <v>TXD_MUX</v>
          </cell>
          <cell r="S127" t="str">
            <v>gpio4</v>
          </cell>
          <cell r="T127" t="str">
            <v>GPIO[8]</v>
          </cell>
          <cell r="U127" t="str">
            <v>usdhc1</v>
          </cell>
          <cell r="V127" t="str">
            <v>VSELECT</v>
          </cell>
          <cell r="X127" t="str">
            <v>pl301_sim_mx6dl_per1</v>
          </cell>
          <cell r="Y127" t="str">
            <v>HADDR[1]</v>
          </cell>
          <cell r="Z127" t="str">
            <v>sjc.sjc_gpucr1_reg[11]</v>
          </cell>
          <cell r="AF127" t="str">
            <v>ipt_key_col1_dir</v>
          </cell>
          <cell r="AG127" t="str">
            <v>ipt_key_col1_in</v>
          </cell>
          <cell r="AH127" t="str">
            <v>ipt_key_col1_out</v>
          </cell>
          <cell r="AI127" t="str">
            <v>ipt_mode</v>
          </cell>
          <cell r="AJ127" t="str">
            <v>Yes</v>
          </cell>
          <cell r="AL127" t="str">
            <v>CFG(SLOW)</v>
          </cell>
          <cell r="AN127" t="str">
            <v>CFG(R0DIV6)</v>
          </cell>
          <cell r="AP127" t="str">
            <v>CFG(Disabled)</v>
          </cell>
          <cell r="AR127" t="str">
            <v>CFG(Enabled)</v>
          </cell>
          <cell r="AT127" t="str">
            <v>CFG(100KOhm PU)</v>
          </cell>
          <cell r="AV127" t="str">
            <v>CFG(Pull)</v>
          </cell>
          <cell r="AX127" t="str">
            <v>CFG(Enabled)</v>
          </cell>
          <cell r="AZ127" t="str">
            <v>NA</v>
          </cell>
          <cell r="BB127" t="str">
            <v>CFG(100MHz)</v>
          </cell>
          <cell r="BD127" t="str">
            <v>NA</v>
          </cell>
          <cell r="BF127" t="str">
            <v>NA</v>
          </cell>
          <cell r="BH127" t="str">
            <v>NA</v>
          </cell>
          <cell r="BW127">
            <v>2692.7249999999999</v>
          </cell>
          <cell r="BX127">
            <v>2220.5</v>
          </cell>
          <cell r="CI127" t="str">
            <v>KEY_COL1</v>
          </cell>
        </row>
        <row r="128">
          <cell r="C128" t="str">
            <v>key_col2</v>
          </cell>
          <cell r="E128" t="str">
            <v>GPIO</v>
          </cell>
          <cell r="I128" t="str">
            <v>ecspi1</v>
          </cell>
          <cell r="J128" t="str">
            <v>SS1</v>
          </cell>
          <cell r="K128" t="str">
            <v>enet</v>
          </cell>
          <cell r="L128" t="str">
            <v>RDATA[2]</v>
          </cell>
          <cell r="M128" t="str">
            <v>can1</v>
          </cell>
          <cell r="N128" t="str">
            <v>TXCAN</v>
          </cell>
          <cell r="O128" t="str">
            <v>kpp</v>
          </cell>
          <cell r="P128" t="str">
            <v>COL[2]</v>
          </cell>
          <cell r="Q128" t="str">
            <v>enet</v>
          </cell>
          <cell r="R128" t="str">
            <v>MDC</v>
          </cell>
          <cell r="S128" t="str">
            <v>gpio4</v>
          </cell>
          <cell r="T128" t="str">
            <v>GPIO[10]</v>
          </cell>
          <cell r="U128" t="str">
            <v>usboh3</v>
          </cell>
          <cell r="V128" t="str">
            <v>H1USB_PWRCTL_WAKEUP</v>
          </cell>
          <cell r="X128" t="str">
            <v>pl301_sim_mx6dl_per1</v>
          </cell>
          <cell r="Y128" t="str">
            <v>HADDR[3]</v>
          </cell>
          <cell r="Z128" t="str">
            <v>sjc.sjc_gpucr1_reg[11]</v>
          </cell>
          <cell r="AF128" t="str">
            <v>ipt_key_col2_dir</v>
          </cell>
          <cell r="AG128" t="str">
            <v>ipt_key_col2_in</v>
          </cell>
          <cell r="AH128" t="str">
            <v>ipt_key_col2_out</v>
          </cell>
          <cell r="AI128" t="str">
            <v>ipt_mode</v>
          </cell>
          <cell r="AJ128" t="str">
            <v>Yes</v>
          </cell>
          <cell r="AL128" t="str">
            <v>NA</v>
          </cell>
          <cell r="AN128" t="str">
            <v>NA</v>
          </cell>
          <cell r="AP128" t="str">
            <v>NA</v>
          </cell>
          <cell r="AR128" t="str">
            <v>NA</v>
          </cell>
          <cell r="AT128" t="str">
            <v>NA</v>
          </cell>
          <cell r="AV128" t="str">
            <v>NA</v>
          </cell>
          <cell r="AX128" t="str">
            <v>NA</v>
          </cell>
          <cell r="AZ128" t="str">
            <v>NA</v>
          </cell>
          <cell r="BB128" t="str">
            <v>NA</v>
          </cell>
          <cell r="BD128" t="str">
            <v>NA</v>
          </cell>
          <cell r="BF128" t="str">
            <v>NA</v>
          </cell>
          <cell r="BH128" t="str">
            <v>NA</v>
          </cell>
          <cell r="BW128">
            <v>2692.7249999999999</v>
          </cell>
          <cell r="BX128">
            <v>2314.5</v>
          </cell>
          <cell r="CI128" t="str">
            <v>KEY_COL2</v>
          </cell>
        </row>
        <row r="129">
          <cell r="C129" t="str">
            <v>key_col3</v>
          </cell>
          <cell r="E129" t="str">
            <v>GPIO</v>
          </cell>
          <cell r="I129" t="str">
            <v>ecspi1</v>
          </cell>
          <cell r="J129" t="str">
            <v>SS3</v>
          </cell>
          <cell r="K129" t="str">
            <v>enet</v>
          </cell>
          <cell r="L129" t="str">
            <v>CRS</v>
          </cell>
          <cell r="M129" t="str">
            <v>hdmi_tx</v>
          </cell>
          <cell r="N129" t="str">
            <v>DDC_SCL</v>
          </cell>
          <cell r="O129" t="str">
            <v>kpp</v>
          </cell>
          <cell r="P129" t="str">
            <v>COL[3]</v>
          </cell>
          <cell r="Q129" t="str">
            <v>i2c2</v>
          </cell>
          <cell r="R129" t="str">
            <v>SCL</v>
          </cell>
          <cell r="S129" t="str">
            <v>gpio4</v>
          </cell>
          <cell r="T129" t="str">
            <v>GPIO[12]</v>
          </cell>
          <cell r="U129" t="str">
            <v>spdif</v>
          </cell>
          <cell r="V129" t="str">
            <v>IN1</v>
          </cell>
          <cell r="X129" t="str">
            <v>pl301_sim_mx6dl_per1</v>
          </cell>
          <cell r="Y129" t="str">
            <v>HADDR[5]</v>
          </cell>
          <cell r="Z129" t="str">
            <v>sjc.sjc_gpucr1_reg[11]</v>
          </cell>
          <cell r="AF129" t="str">
            <v>ipt_key_col3_dir</v>
          </cell>
          <cell r="AG129" t="str">
            <v>ipt_key_col3_in</v>
          </cell>
          <cell r="AH129" t="str">
            <v>ipt_key_col3_out</v>
          </cell>
          <cell r="AI129" t="str">
            <v>ipt_mode</v>
          </cell>
          <cell r="AJ129" t="str">
            <v>Yes</v>
          </cell>
          <cell r="AL129" t="str">
            <v>CFG(SLOW)</v>
          </cell>
          <cell r="AN129" t="str">
            <v>CFG(R0DIV6)</v>
          </cell>
          <cell r="AP129" t="str">
            <v>CFG(Disabled)</v>
          </cell>
          <cell r="AR129" t="str">
            <v>CFG(Enabled)</v>
          </cell>
          <cell r="AT129" t="str">
            <v>CFG(100KOhm PU)</v>
          </cell>
          <cell r="AV129" t="str">
            <v>CFG(Pull)</v>
          </cell>
          <cell r="AX129" t="str">
            <v>CFG(Enabled)</v>
          </cell>
          <cell r="AZ129" t="str">
            <v>NA</v>
          </cell>
          <cell r="BB129" t="str">
            <v>CFG(100MHz)</v>
          </cell>
          <cell r="BD129" t="str">
            <v>NA</v>
          </cell>
          <cell r="BF129" t="str">
            <v>NA</v>
          </cell>
          <cell r="BH129" t="str">
            <v>NA</v>
          </cell>
          <cell r="BW129">
            <v>2692.7249999999999</v>
          </cell>
          <cell r="BX129">
            <v>2496.5</v>
          </cell>
          <cell r="CI129" t="str">
            <v>KEY_COL3</v>
          </cell>
        </row>
        <row r="130">
          <cell r="C130" t="str">
            <v>key_col4</v>
          </cell>
          <cell r="E130" t="str">
            <v>GPIO</v>
          </cell>
          <cell r="I130" t="str">
            <v>can2</v>
          </cell>
          <cell r="J130" t="str">
            <v>TXCAN</v>
          </cell>
          <cell r="K130" t="str">
            <v>ipu1</v>
          </cell>
          <cell r="L130" t="str">
            <v>SISG[4]</v>
          </cell>
          <cell r="M130" t="str">
            <v>usboh3</v>
          </cell>
          <cell r="N130" t="str">
            <v>USBOTG_OC</v>
          </cell>
          <cell r="O130" t="str">
            <v>kpp</v>
          </cell>
          <cell r="P130" t="str">
            <v>COL[4]</v>
          </cell>
          <cell r="Q130" t="str">
            <v>uart5</v>
          </cell>
          <cell r="R130" t="str">
            <v>RTS</v>
          </cell>
          <cell r="S130" t="str">
            <v>gpio4</v>
          </cell>
          <cell r="T130" t="str">
            <v>GPIO[14]</v>
          </cell>
          <cell r="U130" t="str">
            <v>mmdc</v>
          </cell>
          <cell r="V130" t="str">
            <v>MMDC_DEBUG[49]</v>
          </cell>
          <cell r="X130" t="str">
            <v>pl301_sim_mx6dl_per1</v>
          </cell>
          <cell r="Y130" t="str">
            <v>HADDR[7]</v>
          </cell>
          <cell r="Z130" t="str">
            <v>sjc.sjc_gpucr1_reg[11]</v>
          </cell>
          <cell r="AF130" t="str">
            <v>ipt_key_col4_dir</v>
          </cell>
          <cell r="AG130" t="str">
            <v>ipt_key_col4_in</v>
          </cell>
          <cell r="AH130" t="str">
            <v>ipt_key_col4_out</v>
          </cell>
          <cell r="AI130" t="str">
            <v>ipt_mode</v>
          </cell>
          <cell r="AJ130" t="str">
            <v>Yes</v>
          </cell>
          <cell r="AL130" t="str">
            <v>CFG(SLOW)</v>
          </cell>
          <cell r="AN130" t="str">
            <v>CFG(R0DIV6)</v>
          </cell>
          <cell r="AP130" t="str">
            <v>CFG(Disabled)</v>
          </cell>
          <cell r="AR130" t="str">
            <v>CFG(Enabled)</v>
          </cell>
          <cell r="AT130" t="str">
            <v>CFG(100KOhm PU)</v>
          </cell>
          <cell r="AV130" t="str">
            <v>CFG(Pull)</v>
          </cell>
          <cell r="AX130" t="str">
            <v>CFG(Enabled)</v>
          </cell>
          <cell r="AZ130" t="str">
            <v>NA</v>
          </cell>
          <cell r="BB130" t="str">
            <v>CFG(100MHz)</v>
          </cell>
          <cell r="BD130" t="str">
            <v>NA</v>
          </cell>
          <cell r="BF130" t="str">
            <v>NA</v>
          </cell>
          <cell r="BH130" t="str">
            <v>NA</v>
          </cell>
          <cell r="BW130">
            <v>2692.7249999999999</v>
          </cell>
          <cell r="BX130">
            <v>2631</v>
          </cell>
          <cell r="CI130" t="str">
            <v>KEY_COL4</v>
          </cell>
        </row>
        <row r="131">
          <cell r="C131" t="str">
            <v>nvcc_gpio__3</v>
          </cell>
          <cell r="E131" t="str">
            <v>NOISY_POWER</v>
          </cell>
          <cell r="AF131" t="str">
            <v/>
          </cell>
          <cell r="AG131" t="str">
            <v/>
          </cell>
          <cell r="AH131" t="str">
            <v/>
          </cell>
          <cell r="AI131" t="str">
            <v/>
          </cell>
          <cell r="AJ131" t="str">
            <v>NA</v>
          </cell>
          <cell r="AL131" t="str">
            <v>NA</v>
          </cell>
          <cell r="AN131" t="str">
            <v>NA</v>
          </cell>
          <cell r="AP131" t="str">
            <v>NA</v>
          </cell>
          <cell r="AR131" t="str">
            <v>NA</v>
          </cell>
          <cell r="AT131" t="str">
            <v>NA</v>
          </cell>
          <cell r="AV131" t="str">
            <v>NA</v>
          </cell>
          <cell r="AX131" t="str">
            <v>NA</v>
          </cell>
          <cell r="AZ131" t="str">
            <v>NA</v>
          </cell>
          <cell r="BB131" t="str">
            <v>NA</v>
          </cell>
          <cell r="BD131" t="str">
            <v>NA</v>
          </cell>
          <cell r="BF131" t="str">
            <v>NA</v>
          </cell>
          <cell r="BH131" t="str">
            <v>NA</v>
          </cell>
          <cell r="BW131">
            <v>2586</v>
          </cell>
          <cell r="BX131">
            <v>2792.7249999999999</v>
          </cell>
          <cell r="CI131" t="str">
            <v>NVCC_GPIO</v>
          </cell>
        </row>
        <row r="132">
          <cell r="C132" t="str">
            <v>key_row0</v>
          </cell>
          <cell r="E132" t="str">
            <v>GPIO</v>
          </cell>
          <cell r="I132" t="str">
            <v>ecspi1</v>
          </cell>
          <cell r="J132" t="str">
            <v>MOSI</v>
          </cell>
          <cell r="K132" t="str">
            <v>enet</v>
          </cell>
          <cell r="L132" t="str">
            <v>TDATA[3]</v>
          </cell>
          <cell r="M132" t="str">
            <v>audmux</v>
          </cell>
          <cell r="N132" t="str">
            <v>AUD5_TXD</v>
          </cell>
          <cell r="O132" t="str">
            <v>kpp</v>
          </cell>
          <cell r="P132" t="str">
            <v>ROW[0]</v>
          </cell>
          <cell r="Q132" t="str">
            <v>uart4</v>
          </cell>
          <cell r="R132" t="str">
            <v>RXD_MUX</v>
          </cell>
          <cell r="S132" t="str">
            <v>gpio4</v>
          </cell>
          <cell r="T132" t="str">
            <v>GPIO[7]</v>
          </cell>
          <cell r="U132" t="str">
            <v>dcic2</v>
          </cell>
          <cell r="V132" t="str">
            <v>DCIC_OUT</v>
          </cell>
          <cell r="X132" t="str">
            <v>pl301_sim_mx6dl_per1</v>
          </cell>
          <cell r="Y132" t="str">
            <v>HADDR[0]</v>
          </cell>
          <cell r="Z132" t="str">
            <v>sjc.sjc_gpucr1_reg[11]</v>
          </cell>
          <cell r="AF132" t="str">
            <v>INPUT</v>
          </cell>
          <cell r="AG132" t="str">
            <v>ipt_key_row0_in</v>
          </cell>
          <cell r="AH132" t="str">
            <v/>
          </cell>
          <cell r="AI132" t="str">
            <v>ipt_mode</v>
          </cell>
          <cell r="AJ132" t="str">
            <v>Yes</v>
          </cell>
          <cell r="AL132" t="str">
            <v>CFG(SLOW)</v>
          </cell>
          <cell r="AN132" t="str">
            <v>CFG(R0DIV6)</v>
          </cell>
          <cell r="AP132" t="str">
            <v>CFG(Disabled)</v>
          </cell>
          <cell r="AR132" t="str">
            <v>CFG(Enabled)</v>
          </cell>
          <cell r="AT132" t="str">
            <v>CFG(100KOhm PU)</v>
          </cell>
          <cell r="AV132" t="str">
            <v>CFG(Pull)</v>
          </cell>
          <cell r="AX132" t="str">
            <v>CFG(Enabled)</v>
          </cell>
          <cell r="AZ132" t="str">
            <v>NA</v>
          </cell>
          <cell r="BB132" t="str">
            <v>CFG(100MHz)</v>
          </cell>
          <cell r="BD132" t="str">
            <v>NA</v>
          </cell>
          <cell r="BF132" t="str">
            <v>NA</v>
          </cell>
          <cell r="BH132" t="str">
            <v>NA</v>
          </cell>
          <cell r="BW132">
            <v>2692.7249999999999</v>
          </cell>
          <cell r="BX132">
            <v>2125.5</v>
          </cell>
          <cell r="CI132" t="str">
            <v>KEY_ROW0</v>
          </cell>
        </row>
        <row r="133">
          <cell r="C133" t="str">
            <v>key_row1</v>
          </cell>
          <cell r="E133" t="str">
            <v>GPIO</v>
          </cell>
          <cell r="I133" t="str">
            <v>ecspi1</v>
          </cell>
          <cell r="J133" t="str">
            <v>SS0</v>
          </cell>
          <cell r="K133" t="str">
            <v>enet</v>
          </cell>
          <cell r="L133" t="str">
            <v>COL</v>
          </cell>
          <cell r="M133" t="str">
            <v>audmux</v>
          </cell>
          <cell r="N133" t="str">
            <v>AUD5_RXD</v>
          </cell>
          <cell r="O133" t="str">
            <v>kpp</v>
          </cell>
          <cell r="P133" t="str">
            <v>ROW[1]</v>
          </cell>
          <cell r="Q133" t="str">
            <v>uart5</v>
          </cell>
          <cell r="R133" t="str">
            <v>RXD_MUX</v>
          </cell>
          <cell r="S133" t="str">
            <v>gpio4</v>
          </cell>
          <cell r="T133" t="str">
            <v>GPIO[9]</v>
          </cell>
          <cell r="U133" t="str">
            <v>usdhc2</v>
          </cell>
          <cell r="V133" t="str">
            <v>VSELECT</v>
          </cell>
          <cell r="X133" t="str">
            <v>pl301_sim_mx6dl_per1</v>
          </cell>
          <cell r="Y133" t="str">
            <v>HADDR[2]</v>
          </cell>
          <cell r="Z133" t="str">
            <v>sjc.sjc_gpucr1_reg[11]</v>
          </cell>
          <cell r="AF133" t="str">
            <v>INPUT</v>
          </cell>
          <cell r="AG133" t="str">
            <v>ipt_key_row1_in</v>
          </cell>
          <cell r="AH133" t="str">
            <v/>
          </cell>
          <cell r="AI133" t="str">
            <v>ipt_mode</v>
          </cell>
          <cell r="AJ133" t="str">
            <v>Yes</v>
          </cell>
          <cell r="AL133" t="str">
            <v>CFG(SLOW)</v>
          </cell>
          <cell r="AN133" t="str">
            <v>CFG(R0DIV6)</v>
          </cell>
          <cell r="AP133" t="str">
            <v>CFG(Disabled)</v>
          </cell>
          <cell r="AR133" t="str">
            <v>CFG(Enabled)</v>
          </cell>
          <cell r="AT133" t="str">
            <v>CFG(100KOhm PU)</v>
          </cell>
          <cell r="AV133" t="str">
            <v>CFG(Pull)</v>
          </cell>
          <cell r="AX133" t="str">
            <v>CFG(Enabled)</v>
          </cell>
          <cell r="AZ133" t="str">
            <v>NA</v>
          </cell>
          <cell r="BB133" t="str">
            <v>CFG(100MHz)</v>
          </cell>
          <cell r="BD133" t="str">
            <v>NA</v>
          </cell>
          <cell r="BF133" t="str">
            <v>NA</v>
          </cell>
          <cell r="BH133" t="str">
            <v>NA</v>
          </cell>
          <cell r="BW133">
            <v>2692.7249999999999</v>
          </cell>
          <cell r="BX133">
            <v>2267.5</v>
          </cell>
          <cell r="CI133" t="str">
            <v>KEY_ROW1</v>
          </cell>
        </row>
        <row r="134">
          <cell r="C134" t="str">
            <v>key_row2</v>
          </cell>
          <cell r="E134" t="str">
            <v>GPIO</v>
          </cell>
          <cell r="I134" t="str">
            <v>ecspi1</v>
          </cell>
          <cell r="J134" t="str">
            <v>SS2</v>
          </cell>
          <cell r="K134" t="str">
            <v>enet</v>
          </cell>
          <cell r="L134" t="str">
            <v>TDATA[2]</v>
          </cell>
          <cell r="M134" t="str">
            <v>can1</v>
          </cell>
          <cell r="N134" t="str">
            <v>RXCAN</v>
          </cell>
          <cell r="O134" t="str">
            <v>kpp</v>
          </cell>
          <cell r="P134" t="str">
            <v>ROW[2]</v>
          </cell>
          <cell r="Q134" t="str">
            <v>usdhc2</v>
          </cell>
          <cell r="R134" t="str">
            <v>VSELECT</v>
          </cell>
          <cell r="S134" t="str">
            <v>gpio4</v>
          </cell>
          <cell r="T134" t="str">
            <v>GPIO[11]</v>
          </cell>
          <cell r="U134" t="str">
            <v>hdmi_tx</v>
          </cell>
          <cell r="V134" t="str">
            <v>CEC_LINE</v>
          </cell>
          <cell r="X134" t="str">
            <v>pl301_sim_mx6dl_per1</v>
          </cell>
          <cell r="Y134" t="str">
            <v>HADDR[4]</v>
          </cell>
          <cell r="Z134" t="str">
            <v>sjc.sjc_gpucr1_reg[11]</v>
          </cell>
          <cell r="AF134" t="str">
            <v>ipt_key_row2_dir</v>
          </cell>
          <cell r="AG134" t="str">
            <v>ipt_key_row2_in</v>
          </cell>
          <cell r="AH134" t="str">
            <v>ipt_key_row2_out</v>
          </cell>
          <cell r="AI134" t="str">
            <v>ipt_mode</v>
          </cell>
          <cell r="AJ134" t="str">
            <v>Yes</v>
          </cell>
          <cell r="AL134" t="str">
            <v>NA</v>
          </cell>
          <cell r="AN134" t="str">
            <v>NA</v>
          </cell>
          <cell r="AP134" t="str">
            <v>NA</v>
          </cell>
          <cell r="AR134" t="str">
            <v>NA</v>
          </cell>
          <cell r="AT134" t="str">
            <v>NA</v>
          </cell>
          <cell r="AV134" t="str">
            <v>NA</v>
          </cell>
          <cell r="AX134" t="str">
            <v>NA</v>
          </cell>
          <cell r="AZ134" t="str">
            <v>NA</v>
          </cell>
          <cell r="BB134" t="str">
            <v>NA</v>
          </cell>
          <cell r="BD134" t="str">
            <v>NA</v>
          </cell>
          <cell r="BF134" t="str">
            <v>NA</v>
          </cell>
          <cell r="BH134" t="str">
            <v>NA</v>
          </cell>
          <cell r="BW134">
            <v>2692.7249999999999</v>
          </cell>
          <cell r="BX134">
            <v>2429.5</v>
          </cell>
          <cell r="CI134" t="str">
            <v>KEY_ROW2</v>
          </cell>
        </row>
        <row r="135">
          <cell r="C135" t="str">
            <v>key_row3</v>
          </cell>
          <cell r="E135" t="str">
            <v>GPIO</v>
          </cell>
          <cell r="I135" t="str">
            <v>osc32k</v>
          </cell>
          <cell r="J135" t="str">
            <v>32K_OUT</v>
          </cell>
          <cell r="K135" t="str">
            <v>asrc</v>
          </cell>
          <cell r="L135" t="str">
            <v>ASRC_EXT_CLK</v>
          </cell>
          <cell r="M135" t="str">
            <v>hdmi_tx</v>
          </cell>
          <cell r="N135" t="str">
            <v>DDC_SDA</v>
          </cell>
          <cell r="O135" t="str">
            <v>kpp</v>
          </cell>
          <cell r="P135" t="str">
            <v>ROW[3]</v>
          </cell>
          <cell r="Q135" t="str">
            <v>i2c2</v>
          </cell>
          <cell r="R135" t="str">
            <v>SDA</v>
          </cell>
          <cell r="S135" t="str">
            <v>gpio4</v>
          </cell>
          <cell r="T135" t="str">
            <v>GPIO[13]</v>
          </cell>
          <cell r="U135" t="str">
            <v>usdhc1</v>
          </cell>
          <cell r="V135" t="str">
            <v>VSELECT</v>
          </cell>
          <cell r="X135" t="str">
            <v>pl301_sim_mx6dl_per1</v>
          </cell>
          <cell r="Y135" t="str">
            <v>HADDR[6]</v>
          </cell>
          <cell r="Z135" t="str">
            <v>sjc.sjc_gpucr1_reg[11]</v>
          </cell>
          <cell r="AF135" t="str">
            <v>ipt_key_row3_dir</v>
          </cell>
          <cell r="AG135" t="str">
            <v>ipt_key_row3_in</v>
          </cell>
          <cell r="AH135" t="str">
            <v>ipt_key_row3_out</v>
          </cell>
          <cell r="AI135" t="str">
            <v>ipt_mode</v>
          </cell>
          <cell r="AJ135" t="str">
            <v>Yes</v>
          </cell>
          <cell r="AL135" t="str">
            <v>CFG(SLOW)</v>
          </cell>
          <cell r="AN135" t="str">
            <v>CFG(R0DIV6)</v>
          </cell>
          <cell r="AP135" t="str">
            <v>CFG(Disabled)</v>
          </cell>
          <cell r="AR135" t="str">
            <v>CFG(Enabled)</v>
          </cell>
          <cell r="AT135" t="str">
            <v>CFG(100KOhm PU)</v>
          </cell>
          <cell r="AV135" t="str">
            <v>CFG(Pull)</v>
          </cell>
          <cell r="AX135" t="str">
            <v>CFG(Enabled)</v>
          </cell>
          <cell r="AZ135" t="str">
            <v>NA</v>
          </cell>
          <cell r="BB135" t="str">
            <v>CFG(100MHz)</v>
          </cell>
          <cell r="BD135" t="str">
            <v>NA</v>
          </cell>
          <cell r="BF135" t="str">
            <v>NA</v>
          </cell>
          <cell r="BH135" t="str">
            <v>NA</v>
          </cell>
          <cell r="BW135">
            <v>2692.7249999999999</v>
          </cell>
          <cell r="BX135">
            <v>2567.5</v>
          </cell>
          <cell r="CI135" t="str">
            <v>KEY_ROW3</v>
          </cell>
        </row>
        <row r="136">
          <cell r="C136" t="str">
            <v>key_row4</v>
          </cell>
          <cell r="E136" t="str">
            <v>GPIO</v>
          </cell>
          <cell r="I136" t="str">
            <v>can2</v>
          </cell>
          <cell r="J136" t="str">
            <v>RXCAN</v>
          </cell>
          <cell r="K136" t="str">
            <v>ipu1</v>
          </cell>
          <cell r="L136" t="str">
            <v>SISG[5]</v>
          </cell>
          <cell r="M136" t="str">
            <v>usboh3</v>
          </cell>
          <cell r="N136" t="str">
            <v>USBOTG_PWR</v>
          </cell>
          <cell r="O136" t="str">
            <v>kpp</v>
          </cell>
          <cell r="P136" t="str">
            <v>ROW[4]</v>
          </cell>
          <cell r="Q136" t="str">
            <v>uart5</v>
          </cell>
          <cell r="R136" t="str">
            <v>CTS</v>
          </cell>
          <cell r="S136" t="str">
            <v>gpio4</v>
          </cell>
          <cell r="T136" t="str">
            <v>GPIO[15]</v>
          </cell>
          <cell r="U136" t="str">
            <v>mmdc</v>
          </cell>
          <cell r="V136" t="str">
            <v>MMDC_DEBUG[50]</v>
          </cell>
          <cell r="X136" t="str">
            <v>pl301_sim_mx6dl_per1</v>
          </cell>
          <cell r="Y136" t="str">
            <v>HADDR[8]</v>
          </cell>
          <cell r="Z136" t="str">
            <v>sjc.sjc_gpucr1_reg[11]</v>
          </cell>
          <cell r="AF136" t="str">
            <v>ipt_key_row4_dir</v>
          </cell>
          <cell r="AG136" t="str">
            <v>ipt_key_row4_in</v>
          </cell>
          <cell r="AH136" t="str">
            <v>ipt_key_row4_out</v>
          </cell>
          <cell r="AI136" t="str">
            <v>ipt_mode</v>
          </cell>
          <cell r="AJ136" t="str">
            <v>Yes</v>
          </cell>
          <cell r="AL136" t="str">
            <v>NA</v>
          </cell>
          <cell r="AN136" t="str">
            <v>NA</v>
          </cell>
          <cell r="AP136" t="str">
            <v>NA</v>
          </cell>
          <cell r="AR136" t="str">
            <v>NA</v>
          </cell>
          <cell r="AT136" t="str">
            <v>CFG(100KOhm PD)</v>
          </cell>
          <cell r="AV136" t="str">
            <v>NA</v>
          </cell>
          <cell r="AX136" t="str">
            <v>NA</v>
          </cell>
          <cell r="AZ136" t="str">
            <v>NA</v>
          </cell>
          <cell r="BB136" t="str">
            <v>NA</v>
          </cell>
          <cell r="BD136" t="str">
            <v>NA</v>
          </cell>
          <cell r="BF136" t="str">
            <v>NA</v>
          </cell>
          <cell r="BH136" t="str">
            <v>NA</v>
          </cell>
          <cell r="BW136">
            <v>2692.7249999999999</v>
          </cell>
          <cell r="BX136">
            <v>2710</v>
          </cell>
          <cell r="CI136" t="str">
            <v>KEY_ROW4</v>
          </cell>
        </row>
        <row r="137">
          <cell r="C137" t="str">
            <v>pcut__6</v>
          </cell>
          <cell r="E137" t="str">
            <v/>
          </cell>
          <cell r="AF137" t="str">
            <v/>
          </cell>
          <cell r="AG137" t="str">
            <v/>
          </cell>
          <cell r="AH137" t="str">
            <v/>
          </cell>
          <cell r="AI137" t="str">
            <v/>
          </cell>
          <cell r="AJ137" t="str">
            <v>NA</v>
          </cell>
          <cell r="AL137" t="str">
            <v>NA</v>
          </cell>
          <cell r="AN137" t="str">
            <v>NA</v>
          </cell>
          <cell r="AP137" t="str">
            <v>NA</v>
          </cell>
          <cell r="AR137" t="str">
            <v>NA</v>
          </cell>
          <cell r="AT137" t="str">
            <v>NA</v>
          </cell>
          <cell r="AV137" t="str">
            <v>NA</v>
          </cell>
          <cell r="AX137" t="str">
            <v>NA</v>
          </cell>
          <cell r="AZ137" t="str">
            <v>NA</v>
          </cell>
          <cell r="BB137" t="str">
            <v>NA</v>
          </cell>
          <cell r="BD137" t="str">
            <v>NA</v>
          </cell>
          <cell r="BF137" t="str">
            <v>NA</v>
          </cell>
          <cell r="BH137" t="str">
            <v>NA</v>
          </cell>
          <cell r="BW137">
            <v>-1995</v>
          </cell>
          <cell r="BX137">
            <v>-2792.7249999999999</v>
          </cell>
          <cell r="CI137">
            <v>0</v>
          </cell>
        </row>
        <row r="138">
          <cell r="C138" t="str">
            <v>lvds0</v>
          </cell>
          <cell r="E138" t="str">
            <v>HARDMACRO</v>
          </cell>
          <cell r="I138" t="str">
            <v>ldb</v>
          </cell>
          <cell r="J138" t="str">
            <v>LVDS0_TX0</v>
          </cell>
          <cell r="AF138" t="str">
            <v/>
          </cell>
          <cell r="AG138" t="str">
            <v/>
          </cell>
          <cell r="AH138" t="str">
            <v/>
          </cell>
          <cell r="AI138" t="str">
            <v/>
          </cell>
          <cell r="AJ138" t="str">
            <v>No</v>
          </cell>
          <cell r="AL138" t="str">
            <v>NA</v>
          </cell>
          <cell r="AN138" t="str">
            <v>NA</v>
          </cell>
          <cell r="AP138" t="str">
            <v>NA</v>
          </cell>
          <cell r="AR138" t="str">
            <v>NA</v>
          </cell>
          <cell r="AT138" t="str">
            <v>NA</v>
          </cell>
          <cell r="AV138" t="str">
            <v>NA</v>
          </cell>
          <cell r="AX138" t="str">
            <v>NA</v>
          </cell>
          <cell r="AZ138" t="str">
            <v>NA</v>
          </cell>
          <cell r="BB138" t="str">
            <v>NA</v>
          </cell>
          <cell r="BD138" t="str">
            <v>NA</v>
          </cell>
          <cell r="BF138" t="str">
            <v>NA</v>
          </cell>
          <cell r="BH138" t="str">
            <v>NA</v>
          </cell>
          <cell r="BW138">
            <v>-1123</v>
          </cell>
          <cell r="BX138">
            <v>2792.7249999999999</v>
          </cell>
          <cell r="CI138" t="str">
            <v>LVDS0_TX0_P</v>
          </cell>
        </row>
        <row r="139">
          <cell r="C139" t="str">
            <v>lvds0_gnd__0</v>
          </cell>
          <cell r="E139" t="str">
            <v/>
          </cell>
          <cell r="J139" t="str">
            <v>GD</v>
          </cell>
          <cell r="AF139" t="str">
            <v/>
          </cell>
          <cell r="AG139" t="str">
            <v/>
          </cell>
          <cell r="AH139" t="str">
            <v/>
          </cell>
          <cell r="AI139" t="str">
            <v/>
          </cell>
          <cell r="AJ139" t="e">
            <v>#N/A</v>
          </cell>
          <cell r="AL139" t="str">
            <v>NA</v>
          </cell>
          <cell r="AN139" t="str">
            <v>NA</v>
          </cell>
          <cell r="AP139" t="str">
            <v>NA</v>
          </cell>
          <cell r="AR139" t="str">
            <v>NA</v>
          </cell>
          <cell r="AT139" t="str">
            <v>NA</v>
          </cell>
          <cell r="AV139" t="str">
            <v>NA</v>
          </cell>
          <cell r="AX139" t="str">
            <v>NA</v>
          </cell>
          <cell r="AZ139" t="str">
            <v>NA</v>
          </cell>
          <cell r="BB139" t="str">
            <v>NA</v>
          </cell>
          <cell r="BD139" t="str">
            <v>NA</v>
          </cell>
          <cell r="BF139" t="str">
            <v>NA</v>
          </cell>
          <cell r="BH139" t="str">
            <v>NA</v>
          </cell>
          <cell r="CI139" t="str">
            <v>LVDS0_GND</v>
          </cell>
        </row>
        <row r="140">
          <cell r="C140" t="str">
            <v>lvds0_tx0_n</v>
          </cell>
          <cell r="E140" t="str">
            <v/>
          </cell>
          <cell r="J140" t="str">
            <v>padn</v>
          </cell>
          <cell r="AF140" t="str">
            <v/>
          </cell>
          <cell r="AG140" t="str">
            <v/>
          </cell>
          <cell r="AH140" t="str">
            <v/>
          </cell>
          <cell r="AI140" t="str">
            <v/>
          </cell>
          <cell r="AJ140" t="e">
            <v>#N/A</v>
          </cell>
          <cell r="AL140" t="str">
            <v>NA</v>
          </cell>
          <cell r="AN140" t="str">
            <v>NA</v>
          </cell>
          <cell r="AP140" t="str">
            <v>NA</v>
          </cell>
          <cell r="AR140" t="str">
            <v>NA</v>
          </cell>
          <cell r="AT140" t="str">
            <v>NA</v>
          </cell>
          <cell r="AV140" t="str">
            <v>NA</v>
          </cell>
          <cell r="AX140" t="str">
            <v>NA</v>
          </cell>
          <cell r="AZ140" t="str">
            <v>NA</v>
          </cell>
          <cell r="BB140" t="str">
            <v>NA</v>
          </cell>
          <cell r="BD140" t="str">
            <v>NA</v>
          </cell>
          <cell r="BF140" t="str">
            <v>NA</v>
          </cell>
          <cell r="BH140" t="str">
            <v>NA</v>
          </cell>
          <cell r="BW140">
            <v>-1170</v>
          </cell>
          <cell r="BX140">
            <v>2792.7249999999999</v>
          </cell>
          <cell r="CI140" t="str">
            <v>LVDS0_TX0_N</v>
          </cell>
        </row>
        <row r="141">
          <cell r="C141" t="str">
            <v>lvds0_tx1_p</v>
          </cell>
          <cell r="E141" t="str">
            <v/>
          </cell>
          <cell r="I141" t="str">
            <v>ldb</v>
          </cell>
          <cell r="J141" t="str">
            <v>LVDS0_TX1</v>
          </cell>
          <cell r="AF141" t="str">
            <v/>
          </cell>
          <cell r="AG141" t="str">
            <v/>
          </cell>
          <cell r="AH141" t="str">
            <v/>
          </cell>
          <cell r="AI141" t="str">
            <v/>
          </cell>
          <cell r="AJ141" t="str">
            <v>No</v>
          </cell>
          <cell r="AL141" t="str">
            <v>NA</v>
          </cell>
          <cell r="AN141" t="str">
            <v>NA</v>
          </cell>
          <cell r="AP141" t="str">
            <v>NA</v>
          </cell>
          <cell r="AR141" t="str">
            <v>NA</v>
          </cell>
          <cell r="AT141" t="str">
            <v>NA</v>
          </cell>
          <cell r="AV141" t="str">
            <v>NA</v>
          </cell>
          <cell r="AX141" t="str">
            <v>NA</v>
          </cell>
          <cell r="AZ141" t="str">
            <v>NA</v>
          </cell>
          <cell r="BB141" t="str">
            <v>NA</v>
          </cell>
          <cell r="BD141" t="str">
            <v>NA</v>
          </cell>
          <cell r="BF141" t="str">
            <v>NA</v>
          </cell>
          <cell r="BH141" t="str">
            <v>NA</v>
          </cell>
          <cell r="BW141">
            <v>-1029</v>
          </cell>
          <cell r="BX141">
            <v>2792.7249999999999</v>
          </cell>
          <cell r="CI141" t="str">
            <v>LVDS0_TX1_P</v>
          </cell>
        </row>
        <row r="142">
          <cell r="C142" t="str">
            <v>nvcc_lvds__0</v>
          </cell>
          <cell r="E142" t="str">
            <v/>
          </cell>
          <cell r="AF142" t="str">
            <v/>
          </cell>
          <cell r="AG142" t="str">
            <v/>
          </cell>
          <cell r="AH142" t="str">
            <v/>
          </cell>
          <cell r="AI142" t="str">
            <v/>
          </cell>
          <cell r="AJ142" t="str">
            <v>NA</v>
          </cell>
          <cell r="AL142" t="str">
            <v>NA</v>
          </cell>
          <cell r="AN142" t="str">
            <v>NA</v>
          </cell>
          <cell r="AP142" t="str">
            <v>NA</v>
          </cell>
          <cell r="AR142" t="str">
            <v>NA</v>
          </cell>
          <cell r="AT142" t="str">
            <v>NA</v>
          </cell>
          <cell r="AV142" t="str">
            <v>NA</v>
          </cell>
          <cell r="AX142" t="str">
            <v>NA</v>
          </cell>
          <cell r="AZ142" t="str">
            <v>NA</v>
          </cell>
          <cell r="BB142" t="str">
            <v>NA</v>
          </cell>
          <cell r="BD142" t="str">
            <v>NA</v>
          </cell>
          <cell r="BF142" t="str">
            <v>NA</v>
          </cell>
          <cell r="BH142" t="str">
            <v>NA</v>
          </cell>
          <cell r="BW142">
            <v>-371</v>
          </cell>
          <cell r="BX142">
            <v>2792.7249999999999</v>
          </cell>
          <cell r="CI142" t="str">
            <v>NVCC_LVDS</v>
          </cell>
        </row>
        <row r="143">
          <cell r="C143" t="str">
            <v>lvds0_tx1_n</v>
          </cell>
          <cell r="E143" t="str">
            <v/>
          </cell>
          <cell r="J143" t="str">
            <v>padn</v>
          </cell>
          <cell r="AF143" t="str">
            <v/>
          </cell>
          <cell r="AG143" t="str">
            <v/>
          </cell>
          <cell r="AH143" t="str">
            <v/>
          </cell>
          <cell r="AI143" t="str">
            <v/>
          </cell>
          <cell r="AJ143" t="e">
            <v>#N/A</v>
          </cell>
          <cell r="AL143" t="str">
            <v>NA</v>
          </cell>
          <cell r="AN143" t="str">
            <v>NA</v>
          </cell>
          <cell r="AP143" t="str">
            <v>NA</v>
          </cell>
          <cell r="AR143" t="str">
            <v>NA</v>
          </cell>
          <cell r="AT143" t="str">
            <v>NA</v>
          </cell>
          <cell r="AV143" t="str">
            <v>NA</v>
          </cell>
          <cell r="AX143" t="str">
            <v>NA</v>
          </cell>
          <cell r="AZ143" t="str">
            <v>NA</v>
          </cell>
          <cell r="BB143" t="str">
            <v>NA</v>
          </cell>
          <cell r="BD143" t="str">
            <v>NA</v>
          </cell>
          <cell r="BF143" t="str">
            <v>NA</v>
          </cell>
          <cell r="BH143" t="str">
            <v>NA</v>
          </cell>
          <cell r="BW143">
            <v>-1076</v>
          </cell>
          <cell r="BX143">
            <v>2792.7249999999999</v>
          </cell>
          <cell r="CI143" t="str">
            <v>LVDS0_TX1_N</v>
          </cell>
        </row>
        <row r="144">
          <cell r="C144" t="str">
            <v>lvds0_tx2_p</v>
          </cell>
          <cell r="E144" t="str">
            <v/>
          </cell>
          <cell r="I144" t="str">
            <v>ldb</v>
          </cell>
          <cell r="J144" t="str">
            <v>LVDS0_TX2</v>
          </cell>
          <cell r="AF144" t="str">
            <v/>
          </cell>
          <cell r="AG144" t="str">
            <v/>
          </cell>
          <cell r="AH144" t="str">
            <v/>
          </cell>
          <cell r="AI144" t="str">
            <v/>
          </cell>
          <cell r="AJ144" t="str">
            <v>No</v>
          </cell>
          <cell r="AL144" t="str">
            <v>NA</v>
          </cell>
          <cell r="AN144" t="str">
            <v>NA</v>
          </cell>
          <cell r="AP144" t="str">
            <v>NA</v>
          </cell>
          <cell r="AR144" t="str">
            <v>NA</v>
          </cell>
          <cell r="AT144" t="str">
            <v>NA</v>
          </cell>
          <cell r="AV144" t="str">
            <v>NA</v>
          </cell>
          <cell r="AX144" t="str">
            <v>NA</v>
          </cell>
          <cell r="AZ144" t="str">
            <v>NA</v>
          </cell>
          <cell r="BB144" t="str">
            <v>NA</v>
          </cell>
          <cell r="BD144" t="str">
            <v>NA</v>
          </cell>
          <cell r="BF144" t="str">
            <v>NA</v>
          </cell>
          <cell r="BH144" t="str">
            <v>NA</v>
          </cell>
          <cell r="BW144">
            <v>5</v>
          </cell>
          <cell r="BX144">
            <v>2792.7249999999999</v>
          </cell>
          <cell r="CI144" t="str">
            <v>LVDS0_TX2_P</v>
          </cell>
        </row>
        <row r="145">
          <cell r="C145" t="str">
            <v>lvds0_gnd__1</v>
          </cell>
          <cell r="E145" t="str">
            <v/>
          </cell>
          <cell r="J145" t="str">
            <v>GD</v>
          </cell>
          <cell r="AF145" t="str">
            <v/>
          </cell>
          <cell r="AG145" t="str">
            <v/>
          </cell>
          <cell r="AH145" t="str">
            <v/>
          </cell>
          <cell r="AI145" t="str">
            <v/>
          </cell>
          <cell r="AJ145" t="e">
            <v>#N/A</v>
          </cell>
          <cell r="AL145" t="str">
            <v>NA</v>
          </cell>
          <cell r="AN145" t="str">
            <v>NA</v>
          </cell>
          <cell r="AP145" t="str">
            <v>NA</v>
          </cell>
          <cell r="AR145" t="str">
            <v>NA</v>
          </cell>
          <cell r="AT145" t="str">
            <v>NA</v>
          </cell>
          <cell r="AV145" t="str">
            <v>NA</v>
          </cell>
          <cell r="AX145" t="str">
            <v>NA</v>
          </cell>
          <cell r="AZ145" t="str">
            <v>NA</v>
          </cell>
          <cell r="BB145" t="str">
            <v>NA</v>
          </cell>
          <cell r="BD145" t="str">
            <v>NA</v>
          </cell>
          <cell r="BF145" t="str">
            <v>NA</v>
          </cell>
          <cell r="BH145" t="str">
            <v>NA</v>
          </cell>
          <cell r="CI145" t="str">
            <v>LVDS0_GND</v>
          </cell>
        </row>
        <row r="146">
          <cell r="C146" t="str">
            <v>lvds0_tx2_n</v>
          </cell>
          <cell r="E146" t="str">
            <v/>
          </cell>
          <cell r="J146" t="str">
            <v>padn</v>
          </cell>
          <cell r="AF146" t="str">
            <v/>
          </cell>
          <cell r="AG146" t="str">
            <v/>
          </cell>
          <cell r="AH146" t="str">
            <v/>
          </cell>
          <cell r="AI146" t="str">
            <v/>
          </cell>
          <cell r="AJ146" t="e">
            <v>#N/A</v>
          </cell>
          <cell r="AL146" t="str">
            <v>NA</v>
          </cell>
          <cell r="AN146" t="str">
            <v>NA</v>
          </cell>
          <cell r="AP146" t="str">
            <v>NA</v>
          </cell>
          <cell r="AR146" t="str">
            <v>NA</v>
          </cell>
          <cell r="AT146" t="str">
            <v>NA</v>
          </cell>
          <cell r="AV146" t="str">
            <v>NA</v>
          </cell>
          <cell r="AX146" t="str">
            <v>NA</v>
          </cell>
          <cell r="AZ146" t="str">
            <v>NA</v>
          </cell>
          <cell r="BB146" t="str">
            <v>NA</v>
          </cell>
          <cell r="BD146" t="str">
            <v>NA</v>
          </cell>
          <cell r="BF146" t="str">
            <v>NA</v>
          </cell>
          <cell r="BH146" t="str">
            <v>NA</v>
          </cell>
          <cell r="BW146">
            <v>-42</v>
          </cell>
          <cell r="BX146">
            <v>2792.7249999999999</v>
          </cell>
          <cell r="CI146" t="str">
            <v>LVDS0_TX2_N</v>
          </cell>
        </row>
        <row r="147">
          <cell r="C147" t="str">
            <v>lvds0_tx3_p</v>
          </cell>
          <cell r="E147" t="str">
            <v/>
          </cell>
          <cell r="I147" t="str">
            <v>ldb</v>
          </cell>
          <cell r="J147" t="str">
            <v>LVDS0_TX3</v>
          </cell>
          <cell r="AF147" t="str">
            <v/>
          </cell>
          <cell r="AG147" t="str">
            <v/>
          </cell>
          <cell r="AH147" t="str">
            <v/>
          </cell>
          <cell r="AI147" t="str">
            <v/>
          </cell>
          <cell r="AJ147" t="str">
            <v>No</v>
          </cell>
          <cell r="AL147" t="str">
            <v>NA</v>
          </cell>
          <cell r="AN147" t="str">
            <v>NA</v>
          </cell>
          <cell r="AP147" t="str">
            <v>NA</v>
          </cell>
          <cell r="AR147" t="str">
            <v>NA</v>
          </cell>
          <cell r="AT147" t="str">
            <v>NA</v>
          </cell>
          <cell r="AV147" t="str">
            <v>NA</v>
          </cell>
          <cell r="AX147" t="str">
            <v>NA</v>
          </cell>
          <cell r="AZ147" t="str">
            <v>NA</v>
          </cell>
          <cell r="BB147" t="str">
            <v>NA</v>
          </cell>
          <cell r="BD147" t="str">
            <v>NA</v>
          </cell>
          <cell r="BF147" t="str">
            <v>NA</v>
          </cell>
          <cell r="BH147" t="str">
            <v>NA</v>
          </cell>
          <cell r="BW147">
            <v>99</v>
          </cell>
          <cell r="BX147">
            <v>2792.7249999999999</v>
          </cell>
          <cell r="CI147" t="str">
            <v>LVDS0_TX3_P</v>
          </cell>
        </row>
        <row r="148">
          <cell r="C148" t="str">
            <v>nvcc_lvds__1</v>
          </cell>
          <cell r="E148" t="str">
            <v/>
          </cell>
          <cell r="AF148" t="str">
            <v/>
          </cell>
          <cell r="AG148" t="str">
            <v/>
          </cell>
          <cell r="AH148" t="str">
            <v/>
          </cell>
          <cell r="AI148" t="str">
            <v/>
          </cell>
          <cell r="AJ148" t="str">
            <v>NA</v>
          </cell>
          <cell r="AL148" t="str">
            <v>NA</v>
          </cell>
          <cell r="AN148" t="str">
            <v>NA</v>
          </cell>
          <cell r="AP148" t="str">
            <v>NA</v>
          </cell>
          <cell r="AR148" t="str">
            <v>NA</v>
          </cell>
          <cell r="AT148" t="str">
            <v>NA</v>
          </cell>
          <cell r="AV148" t="str">
            <v>NA</v>
          </cell>
          <cell r="AX148" t="str">
            <v>NA</v>
          </cell>
          <cell r="AZ148" t="str">
            <v>NA</v>
          </cell>
          <cell r="BB148" t="str">
            <v>NA</v>
          </cell>
          <cell r="BD148" t="str">
            <v>NA</v>
          </cell>
          <cell r="BF148" t="str">
            <v>NA</v>
          </cell>
          <cell r="BH148" t="str">
            <v>NA</v>
          </cell>
          <cell r="BW148">
            <v>193</v>
          </cell>
          <cell r="BX148">
            <v>2792.7249999999999</v>
          </cell>
          <cell r="CI148" t="str">
            <v>NVCC_LVDS</v>
          </cell>
        </row>
        <row r="149">
          <cell r="C149" t="str">
            <v>lvds0_tx3_n</v>
          </cell>
          <cell r="E149" t="str">
            <v/>
          </cell>
          <cell r="J149" t="str">
            <v>padn</v>
          </cell>
          <cell r="AF149" t="str">
            <v/>
          </cell>
          <cell r="AG149" t="str">
            <v/>
          </cell>
          <cell r="AH149" t="str">
            <v/>
          </cell>
          <cell r="AI149" t="str">
            <v/>
          </cell>
          <cell r="AJ149" t="e">
            <v>#N/A</v>
          </cell>
          <cell r="AL149" t="str">
            <v>NA</v>
          </cell>
          <cell r="AN149" t="str">
            <v>NA</v>
          </cell>
          <cell r="AP149" t="str">
            <v>NA</v>
          </cell>
          <cell r="AR149" t="str">
            <v>NA</v>
          </cell>
          <cell r="AT149" t="str">
            <v>NA</v>
          </cell>
          <cell r="AV149" t="str">
            <v>NA</v>
          </cell>
          <cell r="AX149" t="str">
            <v>NA</v>
          </cell>
          <cell r="AZ149" t="str">
            <v>NA</v>
          </cell>
          <cell r="BB149" t="str">
            <v>NA</v>
          </cell>
          <cell r="BD149" t="str">
            <v>NA</v>
          </cell>
          <cell r="BF149" t="str">
            <v>NA</v>
          </cell>
          <cell r="BH149" t="str">
            <v>NA</v>
          </cell>
          <cell r="BW149">
            <v>52</v>
          </cell>
          <cell r="BX149">
            <v>2792.7249999999999</v>
          </cell>
          <cell r="CI149" t="str">
            <v>LVDS0_TX3_N</v>
          </cell>
        </row>
        <row r="150">
          <cell r="C150" t="str">
            <v>lvds0_clk_p</v>
          </cell>
          <cell r="E150" t="str">
            <v/>
          </cell>
          <cell r="I150" t="str">
            <v>ldb</v>
          </cell>
          <cell r="J150" t="str">
            <v>LVDS0_CLK</v>
          </cell>
          <cell r="AF150" t="str">
            <v/>
          </cell>
          <cell r="AG150" t="str">
            <v/>
          </cell>
          <cell r="AH150" t="str">
            <v/>
          </cell>
          <cell r="AI150" t="str">
            <v/>
          </cell>
          <cell r="AJ150" t="str">
            <v>No</v>
          </cell>
          <cell r="AL150" t="str">
            <v>NA</v>
          </cell>
          <cell r="AN150" t="str">
            <v>NA</v>
          </cell>
          <cell r="AP150" t="str">
            <v>NA</v>
          </cell>
          <cell r="AR150" t="str">
            <v>NA</v>
          </cell>
          <cell r="AT150" t="str">
            <v>NA</v>
          </cell>
          <cell r="AV150" t="str">
            <v>NA</v>
          </cell>
          <cell r="AX150" t="str">
            <v>NA</v>
          </cell>
          <cell r="AZ150" t="str">
            <v>NA</v>
          </cell>
          <cell r="BB150" t="str">
            <v>NA</v>
          </cell>
          <cell r="BD150" t="str">
            <v>NA</v>
          </cell>
          <cell r="BF150" t="str">
            <v>NA</v>
          </cell>
          <cell r="BH150" t="str">
            <v>NA</v>
          </cell>
          <cell r="BW150">
            <v>-183</v>
          </cell>
          <cell r="BX150">
            <v>2792.7249999999999</v>
          </cell>
          <cell r="CI150" t="str">
            <v>LVDS0_CLK_P</v>
          </cell>
        </row>
        <row r="151">
          <cell r="C151" t="str">
            <v>lvds0_gnd__2</v>
          </cell>
          <cell r="E151" t="str">
            <v/>
          </cell>
          <cell r="J151" t="str">
            <v>GD</v>
          </cell>
          <cell r="AF151" t="str">
            <v/>
          </cell>
          <cell r="AG151" t="str">
            <v/>
          </cell>
          <cell r="AH151" t="str">
            <v/>
          </cell>
          <cell r="AI151" t="str">
            <v/>
          </cell>
          <cell r="AJ151" t="e">
            <v>#N/A</v>
          </cell>
          <cell r="AL151" t="str">
            <v>NA</v>
          </cell>
          <cell r="AN151" t="str">
            <v>NA</v>
          </cell>
          <cell r="AP151" t="str">
            <v>NA</v>
          </cell>
          <cell r="AR151" t="str">
            <v>NA</v>
          </cell>
          <cell r="AT151" t="str">
            <v>NA</v>
          </cell>
          <cell r="AV151" t="str">
            <v>NA</v>
          </cell>
          <cell r="AX151" t="str">
            <v>NA</v>
          </cell>
          <cell r="AZ151" t="str">
            <v>NA</v>
          </cell>
          <cell r="BB151" t="str">
            <v>NA</v>
          </cell>
          <cell r="BD151" t="str">
            <v>NA</v>
          </cell>
          <cell r="BF151" t="str">
            <v>NA</v>
          </cell>
          <cell r="BH151" t="str">
            <v>NA</v>
          </cell>
          <cell r="CI151" t="str">
            <v>LVDS0_GND</v>
          </cell>
        </row>
        <row r="152">
          <cell r="C152" t="str">
            <v>lvds0_clk_n</v>
          </cell>
          <cell r="E152" t="str">
            <v/>
          </cell>
          <cell r="J152" t="str">
            <v>padn</v>
          </cell>
          <cell r="AF152" t="str">
            <v/>
          </cell>
          <cell r="AG152" t="str">
            <v/>
          </cell>
          <cell r="AH152" t="str">
            <v/>
          </cell>
          <cell r="AI152" t="str">
            <v/>
          </cell>
          <cell r="AJ152" t="e">
            <v>#N/A</v>
          </cell>
          <cell r="AL152" t="str">
            <v>NA</v>
          </cell>
          <cell r="AN152" t="str">
            <v>NA</v>
          </cell>
          <cell r="AP152" t="str">
            <v>NA</v>
          </cell>
          <cell r="AR152" t="str">
            <v>NA</v>
          </cell>
          <cell r="AT152" t="str">
            <v>NA</v>
          </cell>
          <cell r="AV152" t="str">
            <v>NA</v>
          </cell>
          <cell r="AX152" t="str">
            <v>NA</v>
          </cell>
          <cell r="AZ152" t="str">
            <v>NA</v>
          </cell>
          <cell r="BB152" t="str">
            <v>NA</v>
          </cell>
          <cell r="BD152" t="str">
            <v>NA</v>
          </cell>
          <cell r="BF152" t="str">
            <v>NA</v>
          </cell>
          <cell r="BH152" t="str">
            <v>NA</v>
          </cell>
          <cell r="BW152">
            <v>-230</v>
          </cell>
          <cell r="BX152">
            <v>2792.7249999999999</v>
          </cell>
          <cell r="CI152" t="str">
            <v>LVDS0_CLK_N</v>
          </cell>
        </row>
        <row r="153">
          <cell r="C153" t="str">
            <v>pfill_corner__0</v>
          </cell>
          <cell r="E153" t="str">
            <v/>
          </cell>
          <cell r="AF153" t="str">
            <v/>
          </cell>
          <cell r="AG153" t="str">
            <v/>
          </cell>
          <cell r="AH153" t="str">
            <v/>
          </cell>
          <cell r="AI153" t="str">
            <v/>
          </cell>
          <cell r="AJ153" t="str">
            <v>NA</v>
          </cell>
          <cell r="AL153" t="str">
            <v>NA</v>
          </cell>
          <cell r="AN153" t="str">
            <v>NA</v>
          </cell>
          <cell r="AP153" t="str">
            <v>NA</v>
          </cell>
          <cell r="AR153" t="str">
            <v>NA</v>
          </cell>
          <cell r="AT153" t="str">
            <v>NA</v>
          </cell>
          <cell r="AV153" t="str">
            <v>NA</v>
          </cell>
          <cell r="AX153" t="str">
            <v>NA</v>
          </cell>
          <cell r="AZ153" t="str">
            <v>NA</v>
          </cell>
          <cell r="BB153" t="str">
            <v>NA</v>
          </cell>
          <cell r="BD153" t="str">
            <v>NA</v>
          </cell>
          <cell r="BF153" t="str">
            <v>NA</v>
          </cell>
          <cell r="BH153" t="str">
            <v>NA</v>
          </cell>
          <cell r="BW153">
            <v>-1995</v>
          </cell>
          <cell r="BX153">
            <v>-2792.7249999999999</v>
          </cell>
          <cell r="CI153">
            <v>0</v>
          </cell>
        </row>
        <row r="154">
          <cell r="C154" t="str">
            <v>corner__0</v>
          </cell>
          <cell r="E154" t="str">
            <v/>
          </cell>
          <cell r="AF154" t="str">
            <v/>
          </cell>
          <cell r="AG154" t="str">
            <v/>
          </cell>
          <cell r="AH154" t="str">
            <v/>
          </cell>
          <cell r="AI154" t="str">
            <v/>
          </cell>
          <cell r="AJ154" t="str">
            <v>NA</v>
          </cell>
          <cell r="AL154" t="str">
            <v>NA</v>
          </cell>
          <cell r="AN154" t="str">
            <v>NA</v>
          </cell>
          <cell r="AP154" t="str">
            <v>NA</v>
          </cell>
          <cell r="AR154" t="str">
            <v>NA</v>
          </cell>
          <cell r="AT154" t="str">
            <v>NA</v>
          </cell>
          <cell r="AV154" t="str">
            <v>NA</v>
          </cell>
          <cell r="AX154" t="str">
            <v>NA</v>
          </cell>
          <cell r="AZ154" t="str">
            <v>NA</v>
          </cell>
          <cell r="BB154" t="str">
            <v>NA</v>
          </cell>
          <cell r="BD154" t="str">
            <v>NA</v>
          </cell>
          <cell r="BF154" t="str">
            <v>NA</v>
          </cell>
          <cell r="BH154" t="str">
            <v>NA</v>
          </cell>
          <cell r="BW154">
            <v>-89</v>
          </cell>
          <cell r="BX154">
            <v>2792.7249999999999</v>
          </cell>
          <cell r="CI154">
            <v>0</v>
          </cell>
        </row>
        <row r="155">
          <cell r="C155" t="str">
            <v>pfill_corner__1</v>
          </cell>
          <cell r="E155" t="str">
            <v/>
          </cell>
          <cell r="AF155" t="str">
            <v/>
          </cell>
          <cell r="AG155" t="str">
            <v/>
          </cell>
          <cell r="AH155" t="str">
            <v/>
          </cell>
          <cell r="AI155" t="str">
            <v/>
          </cell>
          <cell r="AJ155" t="str">
            <v>NA</v>
          </cell>
          <cell r="AL155" t="str">
            <v>NA</v>
          </cell>
          <cell r="AN155" t="str">
            <v>NA</v>
          </cell>
          <cell r="AP155" t="str">
            <v>NA</v>
          </cell>
          <cell r="AR155" t="str">
            <v>NA</v>
          </cell>
          <cell r="AT155" t="str">
            <v>NA</v>
          </cell>
          <cell r="AV155" t="str">
            <v>NA</v>
          </cell>
          <cell r="AX155" t="str">
            <v>NA</v>
          </cell>
          <cell r="AZ155" t="str">
            <v>NA</v>
          </cell>
          <cell r="BB155" t="str">
            <v>NA</v>
          </cell>
          <cell r="BD155" t="str">
            <v>NA</v>
          </cell>
          <cell r="BF155" t="str">
            <v>NA</v>
          </cell>
          <cell r="BH155" t="str">
            <v>NA</v>
          </cell>
          <cell r="BW155">
            <v>-1995</v>
          </cell>
          <cell r="BX155">
            <v>-2792.7249999999999</v>
          </cell>
          <cell r="CI155">
            <v>0</v>
          </cell>
        </row>
        <row r="156">
          <cell r="C156" t="str">
            <v>lvds1</v>
          </cell>
          <cell r="E156" t="str">
            <v>HARDMACRO</v>
          </cell>
          <cell r="I156" t="str">
            <v>ldb</v>
          </cell>
          <cell r="J156" t="str">
            <v>LVDS1_TX0</v>
          </cell>
          <cell r="AF156" t="str">
            <v/>
          </cell>
          <cell r="AG156" t="str">
            <v/>
          </cell>
          <cell r="AH156" t="str">
            <v/>
          </cell>
          <cell r="AI156" t="str">
            <v/>
          </cell>
          <cell r="AJ156" t="str">
            <v>No</v>
          </cell>
          <cell r="AL156" t="str">
            <v>NA</v>
          </cell>
          <cell r="AN156" t="str">
            <v>NA</v>
          </cell>
          <cell r="AP156" t="str">
            <v>NA</v>
          </cell>
          <cell r="AR156" t="str">
            <v>NA</v>
          </cell>
          <cell r="AT156" t="str">
            <v>NA</v>
          </cell>
          <cell r="AV156" t="str">
            <v>NA</v>
          </cell>
          <cell r="AX156" t="str">
            <v>NA</v>
          </cell>
          <cell r="AZ156" t="str">
            <v>NA</v>
          </cell>
          <cell r="BB156" t="str">
            <v>NA</v>
          </cell>
          <cell r="BD156" t="str">
            <v>NA</v>
          </cell>
          <cell r="BF156" t="str">
            <v>NA</v>
          </cell>
          <cell r="BH156" t="str">
            <v>NA</v>
          </cell>
          <cell r="BW156">
            <v>-465</v>
          </cell>
          <cell r="BX156">
            <v>2792.7249999999999</v>
          </cell>
          <cell r="CI156" t="str">
            <v>LVDS1_TX0_P</v>
          </cell>
        </row>
        <row r="157">
          <cell r="C157" t="str">
            <v>lvds1_gnd__0</v>
          </cell>
          <cell r="E157" t="str">
            <v/>
          </cell>
          <cell r="J157" t="str">
            <v>GD</v>
          </cell>
          <cell r="AF157" t="str">
            <v/>
          </cell>
          <cell r="AG157" t="str">
            <v/>
          </cell>
          <cell r="AH157" t="str">
            <v/>
          </cell>
          <cell r="AI157" t="str">
            <v/>
          </cell>
          <cell r="AJ157" t="e">
            <v>#N/A</v>
          </cell>
          <cell r="AL157" t="str">
            <v>NA</v>
          </cell>
          <cell r="AN157" t="str">
            <v>NA</v>
          </cell>
          <cell r="AP157" t="str">
            <v>NA</v>
          </cell>
          <cell r="AR157" t="str">
            <v>NA</v>
          </cell>
          <cell r="AT157" t="str">
            <v>NA</v>
          </cell>
          <cell r="AV157" t="str">
            <v>NA</v>
          </cell>
          <cell r="AX157" t="str">
            <v>NA</v>
          </cell>
          <cell r="AZ157" t="str">
            <v>NA</v>
          </cell>
          <cell r="BB157" t="str">
            <v>NA</v>
          </cell>
          <cell r="BD157" t="str">
            <v>NA</v>
          </cell>
          <cell r="BF157" t="str">
            <v>NA</v>
          </cell>
          <cell r="BH157" t="str">
            <v>NA</v>
          </cell>
          <cell r="CI157" t="str">
            <v>LVDS1_GND</v>
          </cell>
        </row>
        <row r="158">
          <cell r="C158" t="str">
            <v>lvds1_tx0_n</v>
          </cell>
          <cell r="E158" t="str">
            <v/>
          </cell>
          <cell r="J158" t="str">
            <v>padn</v>
          </cell>
          <cell r="AF158" t="str">
            <v/>
          </cell>
          <cell r="AG158" t="str">
            <v/>
          </cell>
          <cell r="AH158" t="str">
            <v/>
          </cell>
          <cell r="AI158" t="str">
            <v/>
          </cell>
          <cell r="AJ158" t="e">
            <v>#N/A</v>
          </cell>
          <cell r="AL158" t="str">
            <v>NA</v>
          </cell>
          <cell r="AN158" t="str">
            <v>NA</v>
          </cell>
          <cell r="AP158" t="str">
            <v>NA</v>
          </cell>
          <cell r="AR158" t="str">
            <v>NA</v>
          </cell>
          <cell r="AT158" t="str">
            <v>NA</v>
          </cell>
          <cell r="AV158" t="str">
            <v>NA</v>
          </cell>
          <cell r="AX158" t="str">
            <v>NA</v>
          </cell>
          <cell r="AZ158" t="str">
            <v>NA</v>
          </cell>
          <cell r="BB158" t="str">
            <v>NA</v>
          </cell>
          <cell r="BD158" t="str">
            <v>NA</v>
          </cell>
          <cell r="BF158" t="str">
            <v>NA</v>
          </cell>
          <cell r="BH158" t="str">
            <v>NA</v>
          </cell>
          <cell r="BW158">
            <v>-512</v>
          </cell>
          <cell r="BX158">
            <v>2792.7249999999999</v>
          </cell>
          <cell r="CI158" t="str">
            <v>LVDS1_TX0_N</v>
          </cell>
        </row>
        <row r="159">
          <cell r="C159" t="str">
            <v>lvds1_tx1_p</v>
          </cell>
          <cell r="E159" t="str">
            <v/>
          </cell>
          <cell r="I159" t="str">
            <v>ldb</v>
          </cell>
          <cell r="J159" t="str">
            <v>LVDS1_TX1</v>
          </cell>
          <cell r="AF159" t="str">
            <v/>
          </cell>
          <cell r="AG159" t="str">
            <v/>
          </cell>
          <cell r="AH159" t="str">
            <v/>
          </cell>
          <cell r="AI159" t="str">
            <v/>
          </cell>
          <cell r="AJ159" t="str">
            <v>No</v>
          </cell>
          <cell r="AL159" t="str">
            <v>NA</v>
          </cell>
          <cell r="AN159" t="str">
            <v>NA</v>
          </cell>
          <cell r="AP159" t="str">
            <v>NA</v>
          </cell>
          <cell r="AR159" t="str">
            <v>NA</v>
          </cell>
          <cell r="AT159" t="str">
            <v>NA</v>
          </cell>
          <cell r="AV159" t="str">
            <v>NA</v>
          </cell>
          <cell r="AX159" t="str">
            <v>NA</v>
          </cell>
          <cell r="AZ159" t="str">
            <v>NA</v>
          </cell>
          <cell r="BB159" t="str">
            <v>NA</v>
          </cell>
          <cell r="BD159" t="str">
            <v>NA</v>
          </cell>
          <cell r="BF159" t="str">
            <v>NA</v>
          </cell>
          <cell r="BH159" t="str">
            <v>NA</v>
          </cell>
          <cell r="BW159">
            <v>-277</v>
          </cell>
          <cell r="BX159">
            <v>2792.7249999999999</v>
          </cell>
          <cell r="CI159" t="str">
            <v>LVDS1_TX1_P</v>
          </cell>
        </row>
        <row r="160">
          <cell r="C160" t="str">
            <v>nvcc_lvds__2</v>
          </cell>
          <cell r="E160" t="str">
            <v/>
          </cell>
          <cell r="AF160" t="str">
            <v/>
          </cell>
          <cell r="AG160" t="str">
            <v/>
          </cell>
          <cell r="AH160" t="str">
            <v/>
          </cell>
          <cell r="AI160" t="str">
            <v/>
          </cell>
          <cell r="AJ160" t="str">
            <v>NA</v>
          </cell>
          <cell r="AL160" t="str">
            <v>NA</v>
          </cell>
          <cell r="AN160" t="str">
            <v>NA</v>
          </cell>
          <cell r="AP160" t="str">
            <v>NA</v>
          </cell>
          <cell r="AR160" t="str">
            <v>NA</v>
          </cell>
          <cell r="AT160" t="str">
            <v>NA</v>
          </cell>
          <cell r="AV160" t="str">
            <v>NA</v>
          </cell>
          <cell r="AX160" t="str">
            <v>NA</v>
          </cell>
          <cell r="AZ160" t="str">
            <v>NA</v>
          </cell>
          <cell r="BB160" t="str">
            <v>NA</v>
          </cell>
          <cell r="BD160" t="str">
            <v>NA</v>
          </cell>
          <cell r="BF160" t="str">
            <v>NA</v>
          </cell>
          <cell r="BH160" t="str">
            <v>NA</v>
          </cell>
          <cell r="BW160">
            <v>-700</v>
          </cell>
          <cell r="BX160">
            <v>2792.7249999999999</v>
          </cell>
          <cell r="CI160" t="str">
            <v>NVCC_LVDS</v>
          </cell>
        </row>
        <row r="161">
          <cell r="C161" t="str">
            <v>lvds1_tx1_n</v>
          </cell>
          <cell r="E161" t="str">
            <v/>
          </cell>
          <cell r="J161" t="str">
            <v>padn</v>
          </cell>
          <cell r="AF161" t="str">
            <v/>
          </cell>
          <cell r="AG161" t="str">
            <v/>
          </cell>
          <cell r="AH161" t="str">
            <v/>
          </cell>
          <cell r="AI161" t="str">
            <v/>
          </cell>
          <cell r="AJ161" t="e">
            <v>#N/A</v>
          </cell>
          <cell r="AL161" t="str">
            <v>NA</v>
          </cell>
          <cell r="AN161" t="str">
            <v>NA</v>
          </cell>
          <cell r="AP161" t="str">
            <v>NA</v>
          </cell>
          <cell r="AR161" t="str">
            <v>NA</v>
          </cell>
          <cell r="AT161" t="str">
            <v>NA</v>
          </cell>
          <cell r="AV161" t="str">
            <v>NA</v>
          </cell>
          <cell r="AX161" t="str">
            <v>NA</v>
          </cell>
          <cell r="AZ161" t="str">
            <v>NA</v>
          </cell>
          <cell r="BB161" t="str">
            <v>NA</v>
          </cell>
          <cell r="BD161" t="str">
            <v>NA</v>
          </cell>
          <cell r="BF161" t="str">
            <v>NA</v>
          </cell>
          <cell r="BH161" t="str">
            <v>NA</v>
          </cell>
          <cell r="BW161">
            <v>-324</v>
          </cell>
          <cell r="BX161">
            <v>2792.7249999999999</v>
          </cell>
          <cell r="CI161" t="str">
            <v>LVDS1_TX1_N</v>
          </cell>
        </row>
        <row r="162">
          <cell r="C162" t="str">
            <v>lvds1_tx2_p</v>
          </cell>
          <cell r="E162" t="str">
            <v/>
          </cell>
          <cell r="I162" t="str">
            <v>ldb</v>
          </cell>
          <cell r="J162" t="str">
            <v>LVDS1_TX2</v>
          </cell>
          <cell r="AF162" t="str">
            <v/>
          </cell>
          <cell r="AG162" t="str">
            <v/>
          </cell>
          <cell r="AH162" t="str">
            <v/>
          </cell>
          <cell r="AI162" t="str">
            <v/>
          </cell>
          <cell r="AJ162" t="str">
            <v>No</v>
          </cell>
          <cell r="AL162" t="str">
            <v>NA</v>
          </cell>
          <cell r="AN162" t="str">
            <v>NA</v>
          </cell>
          <cell r="AP162" t="str">
            <v>NA</v>
          </cell>
          <cell r="AR162" t="str">
            <v>NA</v>
          </cell>
          <cell r="AT162" t="str">
            <v>NA</v>
          </cell>
          <cell r="AV162" t="str">
            <v>NA</v>
          </cell>
          <cell r="AX162" t="str">
            <v>NA</v>
          </cell>
          <cell r="AZ162" t="str">
            <v>NA</v>
          </cell>
          <cell r="BB162" t="str">
            <v>NA</v>
          </cell>
          <cell r="BD162" t="str">
            <v>NA</v>
          </cell>
          <cell r="BF162" t="str">
            <v>NA</v>
          </cell>
          <cell r="BH162" t="str">
            <v>NA</v>
          </cell>
          <cell r="BW162">
            <v>-841</v>
          </cell>
          <cell r="BX162">
            <v>2792.7249999999999</v>
          </cell>
          <cell r="CI162" t="str">
            <v>LVDS1_TX2_P</v>
          </cell>
        </row>
        <row r="163">
          <cell r="C163" t="str">
            <v>lvds1_gnd__1</v>
          </cell>
          <cell r="E163" t="str">
            <v/>
          </cell>
          <cell r="J163" t="str">
            <v>GD</v>
          </cell>
          <cell r="AF163" t="str">
            <v/>
          </cell>
          <cell r="AG163" t="str">
            <v/>
          </cell>
          <cell r="AH163" t="str">
            <v/>
          </cell>
          <cell r="AI163" t="str">
            <v/>
          </cell>
          <cell r="AJ163" t="e">
            <v>#N/A</v>
          </cell>
          <cell r="AL163" t="str">
            <v>NA</v>
          </cell>
          <cell r="AN163" t="str">
            <v>NA</v>
          </cell>
          <cell r="AP163" t="str">
            <v>NA</v>
          </cell>
          <cell r="AR163" t="str">
            <v>NA</v>
          </cell>
          <cell r="AT163" t="str">
            <v>NA</v>
          </cell>
          <cell r="AV163" t="str">
            <v>NA</v>
          </cell>
          <cell r="AX163" t="str">
            <v>NA</v>
          </cell>
          <cell r="AZ163" t="str">
            <v>NA</v>
          </cell>
          <cell r="BB163" t="str">
            <v>NA</v>
          </cell>
          <cell r="BD163" t="str">
            <v>NA</v>
          </cell>
          <cell r="BF163" t="str">
            <v>NA</v>
          </cell>
          <cell r="BH163" t="str">
            <v>NA</v>
          </cell>
          <cell r="CI163" t="str">
            <v>LVDS1_GND</v>
          </cell>
        </row>
        <row r="164">
          <cell r="C164" t="str">
            <v>lvds1_tx2_n</v>
          </cell>
          <cell r="E164" t="str">
            <v/>
          </cell>
          <cell r="J164" t="str">
            <v>padn</v>
          </cell>
          <cell r="AF164" t="str">
            <v/>
          </cell>
          <cell r="AG164" t="str">
            <v/>
          </cell>
          <cell r="AH164" t="str">
            <v/>
          </cell>
          <cell r="AI164" t="str">
            <v/>
          </cell>
          <cell r="AJ164" t="e">
            <v>#N/A</v>
          </cell>
          <cell r="AL164" t="str">
            <v>NA</v>
          </cell>
          <cell r="AN164" t="str">
            <v>NA</v>
          </cell>
          <cell r="AP164" t="str">
            <v>NA</v>
          </cell>
          <cell r="AR164" t="str">
            <v>NA</v>
          </cell>
          <cell r="AT164" t="str">
            <v>NA</v>
          </cell>
          <cell r="AV164" t="str">
            <v>NA</v>
          </cell>
          <cell r="AX164" t="str">
            <v>NA</v>
          </cell>
          <cell r="AZ164" t="str">
            <v>NA</v>
          </cell>
          <cell r="BB164" t="str">
            <v>NA</v>
          </cell>
          <cell r="BD164" t="str">
            <v>NA</v>
          </cell>
          <cell r="BF164" t="str">
            <v>NA</v>
          </cell>
          <cell r="BH164" t="str">
            <v>NA</v>
          </cell>
          <cell r="BW164">
            <v>-888</v>
          </cell>
          <cell r="BX164">
            <v>2792.7249999999999</v>
          </cell>
          <cell r="CI164" t="str">
            <v>LVDS1_TX2_N</v>
          </cell>
        </row>
        <row r="165">
          <cell r="C165" t="str">
            <v>lvds1_tx3_p</v>
          </cell>
          <cell r="E165" t="str">
            <v/>
          </cell>
          <cell r="I165" t="str">
            <v>ldb</v>
          </cell>
          <cell r="J165" t="str">
            <v>LVDS1_TX3</v>
          </cell>
          <cell r="AF165" t="str">
            <v/>
          </cell>
          <cell r="AG165" t="str">
            <v/>
          </cell>
          <cell r="AH165" t="str">
            <v/>
          </cell>
          <cell r="AI165" t="str">
            <v/>
          </cell>
          <cell r="AJ165" t="str">
            <v>No</v>
          </cell>
          <cell r="AL165" t="str">
            <v>NA</v>
          </cell>
          <cell r="AN165" t="str">
            <v>NA</v>
          </cell>
          <cell r="AP165" t="str">
            <v>NA</v>
          </cell>
          <cell r="AR165" t="str">
            <v>NA</v>
          </cell>
          <cell r="AT165" t="str">
            <v>NA</v>
          </cell>
          <cell r="AV165" t="str">
            <v>NA</v>
          </cell>
          <cell r="AX165" t="str">
            <v>NA</v>
          </cell>
          <cell r="AZ165" t="str">
            <v>NA</v>
          </cell>
          <cell r="BB165" t="str">
            <v>NA</v>
          </cell>
          <cell r="BD165" t="str">
            <v>NA</v>
          </cell>
          <cell r="BF165" t="str">
            <v>NA</v>
          </cell>
          <cell r="BH165" t="str">
            <v>NA</v>
          </cell>
          <cell r="BW165">
            <v>-559</v>
          </cell>
          <cell r="BX165">
            <v>2792.7249999999999</v>
          </cell>
          <cell r="CI165" t="str">
            <v>LVDS1_TX3_P</v>
          </cell>
        </row>
        <row r="166">
          <cell r="C166" t="str">
            <v>nvcc_lvds__3</v>
          </cell>
          <cell r="E166" t="str">
            <v/>
          </cell>
          <cell r="AF166" t="str">
            <v/>
          </cell>
          <cell r="AG166" t="str">
            <v/>
          </cell>
          <cell r="AH166" t="str">
            <v/>
          </cell>
          <cell r="AI166" t="str">
            <v/>
          </cell>
          <cell r="AJ166" t="str">
            <v>NA</v>
          </cell>
          <cell r="AL166" t="str">
            <v>NA</v>
          </cell>
          <cell r="AN166" t="str">
            <v>NA</v>
          </cell>
          <cell r="AP166" t="str">
            <v>NA</v>
          </cell>
          <cell r="AR166" t="str">
            <v>NA</v>
          </cell>
          <cell r="AT166" t="str">
            <v>NA</v>
          </cell>
          <cell r="AV166" t="str">
            <v>NA</v>
          </cell>
          <cell r="AX166" t="str">
            <v>NA</v>
          </cell>
          <cell r="AZ166" t="str">
            <v>NA</v>
          </cell>
          <cell r="BB166" t="str">
            <v>NA</v>
          </cell>
          <cell r="BD166" t="str">
            <v>NA</v>
          </cell>
          <cell r="BF166" t="str">
            <v>NA</v>
          </cell>
          <cell r="BH166" t="str">
            <v>NA</v>
          </cell>
          <cell r="BW166">
            <v>146</v>
          </cell>
          <cell r="BX166">
            <v>2792.7249999999999</v>
          </cell>
          <cell r="CI166" t="str">
            <v>NVCC_LVDS</v>
          </cell>
        </row>
        <row r="167">
          <cell r="C167" t="str">
            <v>lvds1_tx3_n</v>
          </cell>
          <cell r="E167" t="str">
            <v/>
          </cell>
          <cell r="J167" t="str">
            <v>padn</v>
          </cell>
          <cell r="AF167" t="str">
            <v/>
          </cell>
          <cell r="AG167" t="str">
            <v/>
          </cell>
          <cell r="AH167" t="str">
            <v/>
          </cell>
          <cell r="AI167" t="str">
            <v/>
          </cell>
          <cell r="AJ167" t="e">
            <v>#N/A</v>
          </cell>
          <cell r="AL167" t="str">
            <v>NA</v>
          </cell>
          <cell r="AN167" t="str">
            <v>NA</v>
          </cell>
          <cell r="AP167" t="str">
            <v>NA</v>
          </cell>
          <cell r="AR167" t="str">
            <v>NA</v>
          </cell>
          <cell r="AT167" t="str">
            <v>NA</v>
          </cell>
          <cell r="AV167" t="str">
            <v>NA</v>
          </cell>
          <cell r="AX167" t="str">
            <v>NA</v>
          </cell>
          <cell r="AZ167" t="str">
            <v>NA</v>
          </cell>
          <cell r="BB167" t="str">
            <v>NA</v>
          </cell>
          <cell r="BD167" t="str">
            <v>NA</v>
          </cell>
          <cell r="BF167" t="str">
            <v>NA</v>
          </cell>
          <cell r="BH167" t="str">
            <v>NA</v>
          </cell>
          <cell r="BW167">
            <v>-606</v>
          </cell>
          <cell r="BX167">
            <v>2792.7249999999999</v>
          </cell>
          <cell r="CI167" t="str">
            <v>LVDS1_TX3_N</v>
          </cell>
        </row>
        <row r="168">
          <cell r="C168" t="str">
            <v>lvds1_clk_p</v>
          </cell>
          <cell r="E168" t="str">
            <v/>
          </cell>
          <cell r="I168" t="str">
            <v>ldb</v>
          </cell>
          <cell r="J168" t="str">
            <v>LVDS1_CLK</v>
          </cell>
          <cell r="AF168" t="str">
            <v/>
          </cell>
          <cell r="AG168" t="str">
            <v/>
          </cell>
          <cell r="AH168" t="str">
            <v/>
          </cell>
          <cell r="AI168" t="str">
            <v/>
          </cell>
          <cell r="AJ168" t="str">
            <v>No</v>
          </cell>
          <cell r="AL168" t="str">
            <v>NA</v>
          </cell>
          <cell r="AN168" t="str">
            <v>NA</v>
          </cell>
          <cell r="AP168" t="str">
            <v>NA</v>
          </cell>
          <cell r="AR168" t="str">
            <v>NA</v>
          </cell>
          <cell r="AT168" t="str">
            <v>NA</v>
          </cell>
          <cell r="AV168" t="str">
            <v>NA</v>
          </cell>
          <cell r="AX168" t="str">
            <v>NA</v>
          </cell>
          <cell r="AZ168" t="str">
            <v>NA</v>
          </cell>
          <cell r="BB168" t="str">
            <v>NA</v>
          </cell>
          <cell r="BD168" t="str">
            <v>NA</v>
          </cell>
          <cell r="BF168" t="str">
            <v>NA</v>
          </cell>
          <cell r="BH168" t="str">
            <v>NA</v>
          </cell>
          <cell r="BW168">
            <v>-747</v>
          </cell>
          <cell r="BX168">
            <v>2792.7249999999999</v>
          </cell>
          <cell r="CI168" t="str">
            <v>LVDS1_CLK_P</v>
          </cell>
        </row>
        <row r="169">
          <cell r="C169" t="str">
            <v>lvds1_gnd__2</v>
          </cell>
          <cell r="E169" t="str">
            <v/>
          </cell>
          <cell r="J169" t="str">
            <v>GD</v>
          </cell>
          <cell r="AF169" t="str">
            <v/>
          </cell>
          <cell r="AG169" t="str">
            <v/>
          </cell>
          <cell r="AH169" t="str">
            <v/>
          </cell>
          <cell r="AI169" t="str">
            <v/>
          </cell>
          <cell r="AJ169" t="e">
            <v>#N/A</v>
          </cell>
          <cell r="AL169" t="str">
            <v>NA</v>
          </cell>
          <cell r="AN169" t="str">
            <v>NA</v>
          </cell>
          <cell r="AP169" t="str">
            <v>NA</v>
          </cell>
          <cell r="AR169" t="str">
            <v>NA</v>
          </cell>
          <cell r="AT169" t="str">
            <v>NA</v>
          </cell>
          <cell r="AV169" t="str">
            <v>NA</v>
          </cell>
          <cell r="AX169" t="str">
            <v>NA</v>
          </cell>
          <cell r="AZ169" t="str">
            <v>NA</v>
          </cell>
          <cell r="BB169" t="str">
            <v>NA</v>
          </cell>
          <cell r="BD169" t="str">
            <v>NA</v>
          </cell>
          <cell r="BF169" t="str">
            <v>NA</v>
          </cell>
          <cell r="BH169" t="str">
            <v>NA</v>
          </cell>
          <cell r="CI169" t="str">
            <v>LVDS1_GND</v>
          </cell>
        </row>
        <row r="170">
          <cell r="C170" t="str">
            <v>lvds1_clk_n</v>
          </cell>
          <cell r="E170" t="str">
            <v/>
          </cell>
          <cell r="J170" t="str">
            <v>padn</v>
          </cell>
          <cell r="AF170" t="str">
            <v/>
          </cell>
          <cell r="AG170" t="str">
            <v/>
          </cell>
          <cell r="AH170" t="str">
            <v/>
          </cell>
          <cell r="AI170" t="str">
            <v/>
          </cell>
          <cell r="AJ170" t="e">
            <v>#N/A</v>
          </cell>
          <cell r="AL170" t="str">
            <v>NA</v>
          </cell>
          <cell r="AN170" t="str">
            <v>NA</v>
          </cell>
          <cell r="AP170" t="str">
            <v>NA</v>
          </cell>
          <cell r="AR170" t="str">
            <v>NA</v>
          </cell>
          <cell r="AT170" t="str">
            <v>NA</v>
          </cell>
          <cell r="AV170" t="str">
            <v>NA</v>
          </cell>
          <cell r="AX170" t="str">
            <v>NA</v>
          </cell>
          <cell r="AZ170" t="str">
            <v>NA</v>
          </cell>
          <cell r="BB170" t="str">
            <v>NA</v>
          </cell>
          <cell r="BD170" t="str">
            <v>NA</v>
          </cell>
          <cell r="BF170" t="str">
            <v>NA</v>
          </cell>
          <cell r="BH170" t="str">
            <v>NA</v>
          </cell>
          <cell r="BW170">
            <v>-794</v>
          </cell>
          <cell r="BX170">
            <v>2792.7249999999999</v>
          </cell>
          <cell r="CI170" t="str">
            <v>LVDS1_CLK_N</v>
          </cell>
        </row>
        <row r="171">
          <cell r="C171" t="str">
            <v>pcut_ddr__0</v>
          </cell>
          <cell r="E171" t="str">
            <v/>
          </cell>
          <cell r="AF171" t="str">
            <v/>
          </cell>
          <cell r="AG171" t="str">
            <v/>
          </cell>
          <cell r="AH171" t="str">
            <v/>
          </cell>
          <cell r="AI171" t="str">
            <v/>
          </cell>
          <cell r="AJ171" t="str">
            <v>NA</v>
          </cell>
          <cell r="AL171" t="str">
            <v>NA</v>
          </cell>
          <cell r="AN171" t="str">
            <v>NA</v>
          </cell>
          <cell r="AP171" t="str">
            <v>NA</v>
          </cell>
          <cell r="AR171" t="str">
            <v>NA</v>
          </cell>
          <cell r="AT171" t="str">
            <v>NA</v>
          </cell>
          <cell r="AV171" t="str">
            <v>NA</v>
          </cell>
          <cell r="AX171" t="str">
            <v>NA</v>
          </cell>
          <cell r="AZ171" t="str">
            <v>NA</v>
          </cell>
          <cell r="BB171" t="str">
            <v>NA</v>
          </cell>
          <cell r="BD171" t="str">
            <v>NA</v>
          </cell>
          <cell r="BF171" t="str">
            <v>NA</v>
          </cell>
          <cell r="BH171" t="str">
            <v>NA</v>
          </cell>
          <cell r="BW171">
            <v>-1995</v>
          </cell>
          <cell r="BX171">
            <v>-2792.7249999999999</v>
          </cell>
          <cell r="CI171">
            <v>0</v>
          </cell>
        </row>
        <row r="172">
          <cell r="C172" t="str">
            <v>dram_vref</v>
          </cell>
          <cell r="E172" t="str">
            <v>ANALOG</v>
          </cell>
          <cell r="AF172" t="str">
            <v/>
          </cell>
          <cell r="AG172" t="str">
            <v/>
          </cell>
          <cell r="AH172" t="str">
            <v/>
          </cell>
          <cell r="AI172" t="str">
            <v/>
          </cell>
          <cell r="AJ172" t="str">
            <v>NA</v>
          </cell>
          <cell r="AL172" t="str">
            <v>NA</v>
          </cell>
          <cell r="AN172" t="str">
            <v>NA</v>
          </cell>
          <cell r="AP172" t="str">
            <v>NA</v>
          </cell>
          <cell r="AR172" t="str">
            <v>NA</v>
          </cell>
          <cell r="AT172" t="str">
            <v>NA</v>
          </cell>
          <cell r="AV172" t="str">
            <v>NA</v>
          </cell>
          <cell r="AX172" t="str">
            <v>NA</v>
          </cell>
          <cell r="AZ172" t="str">
            <v>NA</v>
          </cell>
          <cell r="BB172" t="str">
            <v>NA</v>
          </cell>
          <cell r="BD172" t="str">
            <v>NA</v>
          </cell>
          <cell r="BF172" t="str">
            <v>NA</v>
          </cell>
          <cell r="BH172" t="str">
            <v>NA</v>
          </cell>
          <cell r="BW172">
            <v>-1254</v>
          </cell>
          <cell r="BX172">
            <v>-2792.7249999999999</v>
          </cell>
          <cell r="CI172" t="str">
            <v>DRAM_VREF</v>
          </cell>
        </row>
        <row r="173">
          <cell r="C173" t="str">
            <v>dram_d4</v>
          </cell>
          <cell r="E173" t="str">
            <v>GPIO</v>
          </cell>
          <cell r="I173" t="str">
            <v>mmdc</v>
          </cell>
          <cell r="J173" t="str">
            <v>DRAM_D[4]</v>
          </cell>
          <cell r="AF173" t="str">
            <v/>
          </cell>
          <cell r="AG173" t="str">
            <v/>
          </cell>
          <cell r="AH173" t="str">
            <v/>
          </cell>
          <cell r="AI173" t="str">
            <v/>
          </cell>
          <cell r="AJ173" t="str">
            <v>No</v>
          </cell>
          <cell r="AL173" t="str">
            <v>NA</v>
          </cell>
          <cell r="AN173" t="str">
            <v>CFG(R0DIV6)</v>
          </cell>
          <cell r="AP173" t="str">
            <v>NA</v>
          </cell>
          <cell r="AR173" t="str">
            <v>CFG(Disabled)</v>
          </cell>
          <cell r="AT173" t="str">
            <v>100KOhm PU</v>
          </cell>
          <cell r="AV173" t="str">
            <v>CFG(Pull)</v>
          </cell>
          <cell r="AX173" t="str">
            <v>CFG(Enabled)</v>
          </cell>
          <cell r="AZ173" t="str">
            <v>CFG(CMOS)</v>
          </cell>
          <cell r="BB173" t="str">
            <v>NA</v>
          </cell>
          <cell r="BD173" t="str">
            <v>CFG(II_OFF)</v>
          </cell>
          <cell r="BF173" t="str">
            <v>CFG(LPDDR2)</v>
          </cell>
          <cell r="BH173" t="str">
            <v>CFG(0)</v>
          </cell>
          <cell r="BW173">
            <v>2692.7249999999999</v>
          </cell>
          <cell r="BX173">
            <v>-707.5</v>
          </cell>
          <cell r="CI173" t="str">
            <v>DRAM_D4</v>
          </cell>
        </row>
        <row r="174">
          <cell r="C174" t="str">
            <v>dram_d5</v>
          </cell>
          <cell r="E174" t="str">
            <v>GPIO</v>
          </cell>
          <cell r="I174" t="str">
            <v>mmdc</v>
          </cell>
          <cell r="J174" t="str">
            <v>DRAM_D[5]</v>
          </cell>
          <cell r="AF174" t="str">
            <v/>
          </cell>
          <cell r="AG174" t="str">
            <v/>
          </cell>
          <cell r="AH174" t="str">
            <v/>
          </cell>
          <cell r="AI174" t="str">
            <v/>
          </cell>
          <cell r="AJ174" t="str">
            <v>No</v>
          </cell>
          <cell r="AL174" t="str">
            <v>NA</v>
          </cell>
          <cell r="AN174" t="str">
            <v>CFG(R0DIV6)</v>
          </cell>
          <cell r="AP174" t="str">
            <v>NA</v>
          </cell>
          <cell r="AR174" t="str">
            <v>CFG(Disabled)</v>
          </cell>
          <cell r="AT174" t="str">
            <v>100KOhm PU</v>
          </cell>
          <cell r="AV174" t="str">
            <v>CFG(Pull)</v>
          </cell>
          <cell r="AX174" t="str">
            <v>CFG(Enabled)</v>
          </cell>
          <cell r="AZ174" t="str">
            <v>CFG(CMOS)</v>
          </cell>
          <cell r="BB174" t="str">
            <v>NA</v>
          </cell>
          <cell r="BD174" t="str">
            <v>CFG(II_OFF)</v>
          </cell>
          <cell r="BF174" t="str">
            <v>CFG(LPDDR2)</v>
          </cell>
          <cell r="BH174" t="str">
            <v>CFG(0)</v>
          </cell>
          <cell r="BW174">
            <v>2692.7249999999999</v>
          </cell>
          <cell r="BX174">
            <v>-566</v>
          </cell>
          <cell r="CI174" t="str">
            <v>DRAM_D5</v>
          </cell>
        </row>
        <row r="175">
          <cell r="C175" t="str">
            <v>dram_d0</v>
          </cell>
          <cell r="E175" t="str">
            <v>GPIO</v>
          </cell>
          <cell r="I175" t="str">
            <v>mmdc</v>
          </cell>
          <cell r="J175" t="str">
            <v>DRAM_D[0]</v>
          </cell>
          <cell r="AF175" t="str">
            <v/>
          </cell>
          <cell r="AG175" t="str">
            <v/>
          </cell>
          <cell r="AH175" t="str">
            <v/>
          </cell>
          <cell r="AI175" t="str">
            <v/>
          </cell>
          <cell r="AJ175" t="str">
            <v>No</v>
          </cell>
          <cell r="AL175" t="str">
            <v>NA</v>
          </cell>
          <cell r="AN175" t="str">
            <v>CFG(R0DIV6)</v>
          </cell>
          <cell r="AP175" t="str">
            <v>NA</v>
          </cell>
          <cell r="AR175" t="str">
            <v>CFG(Disabled)</v>
          </cell>
          <cell r="AT175" t="str">
            <v>100KOhm PU</v>
          </cell>
          <cell r="AV175" t="str">
            <v>CFG(Pull)</v>
          </cell>
          <cell r="AX175" t="str">
            <v>CFG(Enabled)</v>
          </cell>
          <cell r="AZ175" t="str">
            <v>CFG(CMOS)</v>
          </cell>
          <cell r="BB175" t="str">
            <v>NA</v>
          </cell>
          <cell r="BD175" t="str">
            <v>CFG(II_OFF)</v>
          </cell>
          <cell r="BF175" t="str">
            <v>CFG(LPDDR2)</v>
          </cell>
          <cell r="BH175" t="str">
            <v>CFG(0)</v>
          </cell>
          <cell r="BW175">
            <v>2692.7249999999999</v>
          </cell>
          <cell r="BX175">
            <v>-991</v>
          </cell>
          <cell r="CI175" t="str">
            <v>DRAM_D0</v>
          </cell>
        </row>
        <row r="176">
          <cell r="C176" t="str">
            <v>dram_d1</v>
          </cell>
          <cell r="E176" t="str">
            <v>GPIO</v>
          </cell>
          <cell r="I176" t="str">
            <v>mmdc</v>
          </cell>
          <cell r="J176" t="str">
            <v>DRAM_D[1]</v>
          </cell>
          <cell r="AF176" t="str">
            <v/>
          </cell>
          <cell r="AG176" t="str">
            <v/>
          </cell>
          <cell r="AH176" t="str">
            <v/>
          </cell>
          <cell r="AI176" t="str">
            <v/>
          </cell>
          <cell r="AJ176" t="str">
            <v>No</v>
          </cell>
          <cell r="AL176" t="str">
            <v>NA</v>
          </cell>
          <cell r="AN176" t="str">
            <v>CFG(R0DIV6)</v>
          </cell>
          <cell r="AP176" t="str">
            <v>NA</v>
          </cell>
          <cell r="AR176" t="str">
            <v>CFG(Disabled)</v>
          </cell>
          <cell r="AT176" t="str">
            <v>100KOhm PU</v>
          </cell>
          <cell r="AV176" t="str">
            <v>CFG(Pull)</v>
          </cell>
          <cell r="AX176" t="str">
            <v>CFG(Enabled)</v>
          </cell>
          <cell r="AZ176" t="str">
            <v>CFG(CMOS)</v>
          </cell>
          <cell r="BB176" t="str">
            <v>NA</v>
          </cell>
          <cell r="BD176" t="str">
            <v>CFG(II_OFF)</v>
          </cell>
          <cell r="BF176" t="str">
            <v>CFG(LPDDR2)</v>
          </cell>
          <cell r="BH176" t="str">
            <v>CFG(0)</v>
          </cell>
          <cell r="BW176">
            <v>2692.7249999999999</v>
          </cell>
          <cell r="BX176">
            <v>-849.5</v>
          </cell>
          <cell r="CI176" t="str">
            <v>DRAM_D1</v>
          </cell>
        </row>
        <row r="177">
          <cell r="C177" t="str">
            <v>nvcc_dram__0</v>
          </cell>
          <cell r="E177" t="str">
            <v>NOISY_POWER</v>
          </cell>
          <cell r="AF177" t="str">
            <v/>
          </cell>
          <cell r="AG177" t="str">
            <v/>
          </cell>
          <cell r="AH177" t="str">
            <v/>
          </cell>
          <cell r="AI177" t="str">
            <v/>
          </cell>
          <cell r="AJ177" t="str">
            <v>NA</v>
          </cell>
          <cell r="AL177" t="str">
            <v>NA</v>
          </cell>
          <cell r="AN177" t="str">
            <v>NA</v>
          </cell>
          <cell r="AP177" t="str">
            <v>NA</v>
          </cell>
          <cell r="AR177" t="str">
            <v>NA</v>
          </cell>
          <cell r="AT177" t="str">
            <v>NA</v>
          </cell>
          <cell r="AV177" t="str">
            <v>NA</v>
          </cell>
          <cell r="AX177" t="str">
            <v>NA</v>
          </cell>
          <cell r="AZ177" t="str">
            <v>NA</v>
          </cell>
          <cell r="BB177" t="str">
            <v>NA</v>
          </cell>
          <cell r="BD177" t="str">
            <v>NA</v>
          </cell>
          <cell r="BF177" t="str">
            <v>NA</v>
          </cell>
          <cell r="BH177" t="str">
            <v>NA</v>
          </cell>
          <cell r="BW177">
            <v>518</v>
          </cell>
          <cell r="BX177">
            <v>-2792.7249999999999</v>
          </cell>
          <cell r="CI177" t="str">
            <v>NVCC_DRAM</v>
          </cell>
        </row>
        <row r="178">
          <cell r="C178" t="str">
            <v>pfill_calib__0</v>
          </cell>
          <cell r="E178" t="str">
            <v/>
          </cell>
          <cell r="AF178" t="str">
            <v/>
          </cell>
          <cell r="AG178" t="str">
            <v/>
          </cell>
          <cell r="AH178" t="str">
            <v/>
          </cell>
          <cell r="AI178" t="str">
            <v/>
          </cell>
          <cell r="AJ178" t="str">
            <v>NA</v>
          </cell>
          <cell r="AL178" t="str">
            <v>NA</v>
          </cell>
          <cell r="AN178" t="str">
            <v>NA</v>
          </cell>
          <cell r="AP178" t="str">
            <v>NA</v>
          </cell>
          <cell r="AR178" t="str">
            <v>NA</v>
          </cell>
          <cell r="AT178" t="str">
            <v>NA</v>
          </cell>
          <cell r="AV178" t="str">
            <v>NA</v>
          </cell>
          <cell r="AX178" t="str">
            <v>NA</v>
          </cell>
          <cell r="AZ178" t="str">
            <v>NA</v>
          </cell>
          <cell r="BB178" t="str">
            <v>NA</v>
          </cell>
          <cell r="BD178" t="str">
            <v>NA</v>
          </cell>
          <cell r="BF178" t="str">
            <v>NA</v>
          </cell>
          <cell r="BH178" t="str">
            <v>NA</v>
          </cell>
          <cell r="BW178">
            <v>-1995</v>
          </cell>
          <cell r="BX178">
            <v>-2792.7249999999999</v>
          </cell>
          <cell r="CI178">
            <v>0</v>
          </cell>
        </row>
        <row r="179">
          <cell r="C179" t="str">
            <v>dram_sdqs0</v>
          </cell>
          <cell r="E179" t="str">
            <v>GPIO</v>
          </cell>
          <cell r="I179" t="str">
            <v>mmdc</v>
          </cell>
          <cell r="J179" t="str">
            <v>DRAM_SDQS[0]</v>
          </cell>
          <cell r="AF179" t="str">
            <v/>
          </cell>
          <cell r="AG179" t="str">
            <v/>
          </cell>
          <cell r="AH179" t="str">
            <v/>
          </cell>
          <cell r="AI179" t="str">
            <v/>
          </cell>
          <cell r="AJ179" t="str">
            <v>No</v>
          </cell>
          <cell r="AL179" t="str">
            <v>NA</v>
          </cell>
          <cell r="AN179" t="str">
            <v>CFG(R0DIV6)</v>
          </cell>
          <cell r="AP179" t="str">
            <v>NA</v>
          </cell>
          <cell r="AR179" t="str">
            <v>CFG(Disabled)</v>
          </cell>
          <cell r="AT179" t="str">
            <v>CFG(100KOhm PD)</v>
          </cell>
          <cell r="AV179" t="str">
            <v>CFG(Pull)</v>
          </cell>
          <cell r="AX179" t="str">
            <v>CFG(Disabled)</v>
          </cell>
          <cell r="AZ179" t="str">
            <v>CFG(CMOS)</v>
          </cell>
          <cell r="BB179" t="str">
            <v>NA</v>
          </cell>
          <cell r="BD179" t="str">
            <v>CFG(II_OFF)</v>
          </cell>
          <cell r="BF179" t="str">
            <v>CFG(LPDDR2)</v>
          </cell>
          <cell r="BH179" t="str">
            <v>NA</v>
          </cell>
          <cell r="BW179">
            <v>2692.7249999999999</v>
          </cell>
          <cell r="BX179">
            <v>-519</v>
          </cell>
          <cell r="CI179" t="str">
            <v>DRAM_SDQS0</v>
          </cell>
        </row>
        <row r="180">
          <cell r="C180" t="str">
            <v>dram_sdqs0</v>
          </cell>
          <cell r="E180" t="str">
            <v/>
          </cell>
          <cell r="J180" t="str">
            <v>padn</v>
          </cell>
          <cell r="AF180" t="str">
            <v/>
          </cell>
          <cell r="AG180" t="str">
            <v/>
          </cell>
          <cell r="AH180" t="str">
            <v/>
          </cell>
          <cell r="AI180" t="str">
            <v/>
          </cell>
          <cell r="AJ180" t="e">
            <v>#N/A</v>
          </cell>
          <cell r="AL180" t="str">
            <v>NA</v>
          </cell>
          <cell r="AN180" t="str">
            <v>NA</v>
          </cell>
          <cell r="AP180" t="str">
            <v>NA</v>
          </cell>
          <cell r="AR180" t="str">
            <v>NA</v>
          </cell>
          <cell r="AT180" t="str">
            <v>NA</v>
          </cell>
          <cell r="AV180" t="str">
            <v>NA</v>
          </cell>
          <cell r="AX180" t="str">
            <v>NA</v>
          </cell>
          <cell r="AZ180" t="str">
            <v>NA</v>
          </cell>
          <cell r="BB180" t="str">
            <v>NA</v>
          </cell>
          <cell r="BD180" t="str">
            <v>NA</v>
          </cell>
          <cell r="BF180" t="str">
            <v>NA</v>
          </cell>
          <cell r="BH180" t="str">
            <v>NA</v>
          </cell>
          <cell r="BW180">
            <v>2692.7249999999999</v>
          </cell>
          <cell r="BX180">
            <v>-472</v>
          </cell>
          <cell r="CI180" t="str">
            <v>DRAM_SDQS0_B</v>
          </cell>
        </row>
        <row r="181">
          <cell r="C181" t="str">
            <v>dram_dqm0</v>
          </cell>
          <cell r="E181" t="str">
            <v>GPIO</v>
          </cell>
          <cell r="I181" t="str">
            <v>mmdc</v>
          </cell>
          <cell r="J181" t="str">
            <v>DRAM_DQM[0]</v>
          </cell>
          <cell r="AF181" t="str">
            <v/>
          </cell>
          <cell r="AG181" t="str">
            <v/>
          </cell>
          <cell r="AH181" t="str">
            <v/>
          </cell>
          <cell r="AI181" t="str">
            <v/>
          </cell>
          <cell r="AJ181" t="str">
            <v>No</v>
          </cell>
          <cell r="AL181" t="str">
            <v>NA</v>
          </cell>
          <cell r="AN181" t="str">
            <v>CFG(R0DIV6)</v>
          </cell>
          <cell r="AP181" t="str">
            <v>NA</v>
          </cell>
          <cell r="AR181" t="str">
            <v>CFG(Disabled)</v>
          </cell>
          <cell r="AT181" t="str">
            <v>100KOhm PU</v>
          </cell>
          <cell r="AV181" t="str">
            <v>CFG(Pull)</v>
          </cell>
          <cell r="AX181" t="str">
            <v>CFG(Enabled)</v>
          </cell>
          <cell r="AZ181" t="str">
            <v>CFG(CMOS)</v>
          </cell>
          <cell r="BB181" t="str">
            <v>NA</v>
          </cell>
          <cell r="BD181" t="str">
            <v>CFG(II_OFF)</v>
          </cell>
          <cell r="BF181" t="str">
            <v>CFG(LPDDR2)</v>
          </cell>
          <cell r="BH181" t="str">
            <v>CFG(0)</v>
          </cell>
          <cell r="BW181">
            <v>2692.7249999999999</v>
          </cell>
          <cell r="BX181">
            <v>-235.5</v>
          </cell>
          <cell r="CI181" t="str">
            <v>DRAM_DQM0</v>
          </cell>
        </row>
        <row r="182">
          <cell r="C182" t="str">
            <v>nvcc_dram__1</v>
          </cell>
          <cell r="E182" t="str">
            <v>NOISY_POWER</v>
          </cell>
          <cell r="AF182" t="str">
            <v/>
          </cell>
          <cell r="AG182" t="str">
            <v/>
          </cell>
          <cell r="AH182" t="str">
            <v/>
          </cell>
          <cell r="AI182" t="str">
            <v/>
          </cell>
          <cell r="AJ182" t="str">
            <v>NA</v>
          </cell>
          <cell r="AL182" t="str">
            <v>NA</v>
          </cell>
          <cell r="AN182" t="str">
            <v>NA</v>
          </cell>
          <cell r="AP182" t="str">
            <v>NA</v>
          </cell>
          <cell r="AR182" t="str">
            <v>NA</v>
          </cell>
          <cell r="AT182" t="str">
            <v>NA</v>
          </cell>
          <cell r="AV182" t="str">
            <v>NA</v>
          </cell>
          <cell r="AX182" t="str">
            <v>NA</v>
          </cell>
          <cell r="AZ182" t="str">
            <v>NA</v>
          </cell>
          <cell r="BB182" t="str">
            <v>NA</v>
          </cell>
          <cell r="BD182" t="str">
            <v>NA</v>
          </cell>
          <cell r="BF182" t="str">
            <v>NA</v>
          </cell>
          <cell r="BH182" t="str">
            <v>NA</v>
          </cell>
          <cell r="BW182">
            <v>518</v>
          </cell>
          <cell r="BX182">
            <v>-2792.7249999999999</v>
          </cell>
          <cell r="CI182" t="str">
            <v>NVCC_DRAM</v>
          </cell>
        </row>
        <row r="183">
          <cell r="C183" t="str">
            <v>dram_d2</v>
          </cell>
          <cell r="E183" t="str">
            <v>GPIO</v>
          </cell>
          <cell r="I183" t="str">
            <v>mmdc</v>
          </cell>
          <cell r="J183" t="str">
            <v>DRAM_D[2]</v>
          </cell>
          <cell r="AF183" t="str">
            <v/>
          </cell>
          <cell r="AG183" t="str">
            <v/>
          </cell>
          <cell r="AH183" t="str">
            <v/>
          </cell>
          <cell r="AI183" t="str">
            <v/>
          </cell>
          <cell r="AJ183" t="str">
            <v>No</v>
          </cell>
          <cell r="AL183" t="str">
            <v>NA</v>
          </cell>
          <cell r="AN183" t="str">
            <v>CFG(R0DIV6)</v>
          </cell>
          <cell r="AP183" t="str">
            <v>NA</v>
          </cell>
          <cell r="AR183" t="str">
            <v>CFG(Disabled)</v>
          </cell>
          <cell r="AT183" t="str">
            <v>100KOhm PU</v>
          </cell>
          <cell r="AV183" t="str">
            <v>CFG(Pull)</v>
          </cell>
          <cell r="AX183" t="str">
            <v>CFG(Enabled)</v>
          </cell>
          <cell r="AZ183" t="str">
            <v>CFG(CMOS)</v>
          </cell>
          <cell r="BB183" t="str">
            <v>NA</v>
          </cell>
          <cell r="BD183" t="str">
            <v>CFG(II_OFF)</v>
          </cell>
          <cell r="BF183" t="str">
            <v>CFG(LPDDR2)</v>
          </cell>
          <cell r="BH183" t="str">
            <v>CFG(0)</v>
          </cell>
          <cell r="BW183">
            <v>2692.7249999999999</v>
          </cell>
          <cell r="BX183">
            <v>-802</v>
          </cell>
          <cell r="CI183" t="str">
            <v>DRAM_D2</v>
          </cell>
        </row>
        <row r="184">
          <cell r="C184" t="str">
            <v>dram_d7</v>
          </cell>
          <cell r="E184" t="str">
            <v>GPIO</v>
          </cell>
          <cell r="I184" t="str">
            <v>mmdc</v>
          </cell>
          <cell r="J184" t="str">
            <v>DRAM_D[7]</v>
          </cell>
          <cell r="AF184" t="str">
            <v/>
          </cell>
          <cell r="AG184" t="str">
            <v/>
          </cell>
          <cell r="AH184" t="str">
            <v/>
          </cell>
          <cell r="AI184" t="str">
            <v/>
          </cell>
          <cell r="AJ184" t="str">
            <v>No</v>
          </cell>
          <cell r="AL184" t="str">
            <v>NA</v>
          </cell>
          <cell r="AN184" t="str">
            <v>CFG(R0DIV6)</v>
          </cell>
          <cell r="AP184" t="str">
            <v>NA</v>
          </cell>
          <cell r="AR184" t="str">
            <v>CFG(Disabled)</v>
          </cell>
          <cell r="AT184" t="str">
            <v>100KOhm PU</v>
          </cell>
          <cell r="AV184" t="str">
            <v>CFG(Pull)</v>
          </cell>
          <cell r="AX184" t="str">
            <v>CFG(Enabled)</v>
          </cell>
          <cell r="AZ184" t="str">
            <v>CFG(CMOS)</v>
          </cell>
          <cell r="BB184" t="str">
            <v>NA</v>
          </cell>
          <cell r="BD184" t="str">
            <v>CFG(II_OFF)</v>
          </cell>
          <cell r="BF184" t="str">
            <v>CFG(LPDDR2)</v>
          </cell>
          <cell r="BH184" t="str">
            <v>CFG(0)</v>
          </cell>
          <cell r="BW184">
            <v>2692.7249999999999</v>
          </cell>
          <cell r="BX184">
            <v>-283</v>
          </cell>
          <cell r="CI184" t="str">
            <v>DRAM_D7</v>
          </cell>
        </row>
        <row r="185">
          <cell r="C185" t="str">
            <v>nvcc_dram2p5__0</v>
          </cell>
          <cell r="E185" t="str">
            <v>NOISY_POWER</v>
          </cell>
          <cell r="AF185" t="str">
            <v/>
          </cell>
          <cell r="AG185" t="str">
            <v/>
          </cell>
          <cell r="AH185" t="str">
            <v/>
          </cell>
          <cell r="AI185" t="str">
            <v/>
          </cell>
          <cell r="AJ185" t="str">
            <v>NA</v>
          </cell>
          <cell r="AL185" t="str">
            <v>NA</v>
          </cell>
          <cell r="AN185" t="str">
            <v>NA</v>
          </cell>
          <cell r="AP185" t="str">
            <v>NA</v>
          </cell>
          <cell r="AR185" t="str">
            <v>NA</v>
          </cell>
          <cell r="AT185" t="str">
            <v>NA</v>
          </cell>
          <cell r="AV185" t="str">
            <v>NA</v>
          </cell>
          <cell r="AX185" t="str">
            <v>NA</v>
          </cell>
          <cell r="AZ185" t="str">
            <v>NA</v>
          </cell>
          <cell r="BB185" t="str">
            <v>NA</v>
          </cell>
          <cell r="BD185" t="str">
            <v>NA</v>
          </cell>
          <cell r="BF185" t="str">
            <v>NA</v>
          </cell>
          <cell r="BH185" t="str">
            <v>NA</v>
          </cell>
          <cell r="BW185">
            <v>236</v>
          </cell>
          <cell r="BX185">
            <v>-2792.7249999999999</v>
          </cell>
          <cell r="CI185" t="str">
            <v>NVCC_DRAM2P5</v>
          </cell>
        </row>
        <row r="186">
          <cell r="C186" t="str">
            <v>nvcc_dram__2</v>
          </cell>
          <cell r="E186" t="str">
            <v>NOISY_POWER</v>
          </cell>
          <cell r="AF186" t="str">
            <v/>
          </cell>
          <cell r="AG186" t="str">
            <v/>
          </cell>
          <cell r="AH186" t="str">
            <v/>
          </cell>
          <cell r="AI186" t="str">
            <v/>
          </cell>
          <cell r="AJ186" t="str">
            <v>NA</v>
          </cell>
          <cell r="AL186" t="str">
            <v>NA</v>
          </cell>
          <cell r="AN186" t="str">
            <v>NA</v>
          </cell>
          <cell r="AP186" t="str">
            <v>NA</v>
          </cell>
          <cell r="AR186" t="str">
            <v>NA</v>
          </cell>
          <cell r="AT186" t="str">
            <v>NA</v>
          </cell>
          <cell r="AV186" t="str">
            <v>NA</v>
          </cell>
          <cell r="AX186" t="str">
            <v>NA</v>
          </cell>
          <cell r="AZ186" t="str">
            <v>NA</v>
          </cell>
          <cell r="BB186" t="str">
            <v>NA</v>
          </cell>
          <cell r="BD186" t="str">
            <v>NA</v>
          </cell>
          <cell r="BF186" t="str">
            <v>NA</v>
          </cell>
          <cell r="BH186" t="str">
            <v>NA</v>
          </cell>
          <cell r="BW186">
            <v>518</v>
          </cell>
          <cell r="BX186">
            <v>-2792.7249999999999</v>
          </cell>
          <cell r="CI186" t="str">
            <v>NVCC_DRAM</v>
          </cell>
        </row>
        <row r="187">
          <cell r="C187" t="str">
            <v>dram_d3</v>
          </cell>
          <cell r="E187" t="str">
            <v>GPIO</v>
          </cell>
          <cell r="I187" t="str">
            <v>mmdc</v>
          </cell>
          <cell r="J187" t="str">
            <v>DRAM_D[3]</v>
          </cell>
          <cell r="AF187" t="str">
            <v/>
          </cell>
          <cell r="AG187" t="str">
            <v/>
          </cell>
          <cell r="AH187" t="str">
            <v/>
          </cell>
          <cell r="AI187" t="str">
            <v/>
          </cell>
          <cell r="AJ187" t="str">
            <v>No</v>
          </cell>
          <cell r="AL187" t="str">
            <v>NA</v>
          </cell>
          <cell r="AN187" t="str">
            <v>CFG(R0DIV6)</v>
          </cell>
          <cell r="AP187" t="str">
            <v>NA</v>
          </cell>
          <cell r="AR187" t="str">
            <v>CFG(Disabled)</v>
          </cell>
          <cell r="AT187" t="str">
            <v>100KOhm PU</v>
          </cell>
          <cell r="AV187" t="str">
            <v>CFG(Pull)</v>
          </cell>
          <cell r="AX187" t="str">
            <v>CFG(Enabled)</v>
          </cell>
          <cell r="AZ187" t="str">
            <v>CFG(CMOS)</v>
          </cell>
          <cell r="BB187" t="str">
            <v>NA</v>
          </cell>
          <cell r="BD187" t="str">
            <v>CFG(II_OFF)</v>
          </cell>
          <cell r="BF187" t="str">
            <v>CFG(LPDDR2)</v>
          </cell>
          <cell r="BH187" t="str">
            <v>CFG(0)</v>
          </cell>
          <cell r="BW187">
            <v>2692.7249999999999</v>
          </cell>
          <cell r="BX187">
            <v>-754.5</v>
          </cell>
          <cell r="CI187" t="str">
            <v>DRAM_D3</v>
          </cell>
        </row>
        <row r="188">
          <cell r="C188" t="str">
            <v>dram_d6</v>
          </cell>
          <cell r="E188" t="str">
            <v>GPIO</v>
          </cell>
          <cell r="I188" t="str">
            <v>mmdc</v>
          </cell>
          <cell r="J188" t="str">
            <v>DRAM_D[6]</v>
          </cell>
          <cell r="AF188" t="str">
            <v/>
          </cell>
          <cell r="AG188" t="str">
            <v/>
          </cell>
          <cell r="AH188" t="str">
            <v/>
          </cell>
          <cell r="AI188" t="str">
            <v/>
          </cell>
          <cell r="AJ188" t="str">
            <v>No</v>
          </cell>
          <cell r="AL188" t="str">
            <v>NA</v>
          </cell>
          <cell r="AN188" t="str">
            <v>CFG(R0DIV6)</v>
          </cell>
          <cell r="AP188" t="str">
            <v>NA</v>
          </cell>
          <cell r="AR188" t="str">
            <v>CFG(Disabled)</v>
          </cell>
          <cell r="AT188" t="str">
            <v>100KOhm PU</v>
          </cell>
          <cell r="AV188" t="str">
            <v>CFG(Pull)</v>
          </cell>
          <cell r="AX188" t="str">
            <v>CFG(Enabled)</v>
          </cell>
          <cell r="AZ188" t="str">
            <v>CFG(CMOS)</v>
          </cell>
          <cell r="BB188" t="str">
            <v>NA</v>
          </cell>
          <cell r="BD188" t="str">
            <v>CFG(II_OFF)</v>
          </cell>
          <cell r="BF188" t="str">
            <v>CFG(LPDDR2)</v>
          </cell>
          <cell r="BH188" t="str">
            <v>CFG(0)</v>
          </cell>
          <cell r="BW188">
            <v>2692.7249999999999</v>
          </cell>
          <cell r="BX188">
            <v>-424.5</v>
          </cell>
          <cell r="CI188" t="str">
            <v>DRAM_D6</v>
          </cell>
        </row>
        <row r="189">
          <cell r="C189" t="str">
            <v>dram_reset</v>
          </cell>
          <cell r="E189" t="str">
            <v>GPIO</v>
          </cell>
          <cell r="I189" t="str">
            <v>mmdc</v>
          </cell>
          <cell r="J189" t="str">
            <v>DRAM_RESET</v>
          </cell>
          <cell r="AF189" t="str">
            <v/>
          </cell>
          <cell r="AG189" t="str">
            <v/>
          </cell>
          <cell r="AH189" t="str">
            <v/>
          </cell>
          <cell r="AI189" t="str">
            <v/>
          </cell>
          <cell r="AJ189" t="str">
            <v>No</v>
          </cell>
          <cell r="AL189" t="str">
            <v>NA</v>
          </cell>
          <cell r="AN189" t="str">
            <v>CFG(R0DIV6)</v>
          </cell>
          <cell r="AP189" t="str">
            <v>NA</v>
          </cell>
          <cell r="AR189" t="str">
            <v>CFG(Disabled)</v>
          </cell>
          <cell r="AT189" t="str">
            <v>CFG(100KOhm PD)</v>
          </cell>
          <cell r="AV189" t="str">
            <v>CFG(Pull)</v>
          </cell>
          <cell r="AX189" t="str">
            <v>CFG(Enabled)</v>
          </cell>
          <cell r="AZ189" t="str">
            <v>CFG(CMOS)</v>
          </cell>
          <cell r="BB189" t="str">
            <v>NA</v>
          </cell>
          <cell r="BD189" t="str">
            <v>CFG(II_OFF)</v>
          </cell>
          <cell r="BF189" t="str">
            <v>CFG(LPDDR2)</v>
          </cell>
          <cell r="BH189" t="str">
            <v>NA</v>
          </cell>
          <cell r="BW189">
            <v>2692.7249999999999</v>
          </cell>
          <cell r="BX189">
            <v>-1888</v>
          </cell>
          <cell r="CI189" t="str">
            <v>DRAM_RESET</v>
          </cell>
        </row>
        <row r="190">
          <cell r="C190" t="str">
            <v>nvcc_dram__3</v>
          </cell>
          <cell r="E190" t="str">
            <v>NOISY_POWER</v>
          </cell>
          <cell r="AF190" t="str">
            <v/>
          </cell>
          <cell r="AG190" t="str">
            <v/>
          </cell>
          <cell r="AH190" t="str">
            <v/>
          </cell>
          <cell r="AI190" t="str">
            <v/>
          </cell>
          <cell r="AJ190" t="str">
            <v>NA</v>
          </cell>
          <cell r="AL190" t="str">
            <v>NA</v>
          </cell>
          <cell r="AN190" t="str">
            <v>NA</v>
          </cell>
          <cell r="AP190" t="str">
            <v>NA</v>
          </cell>
          <cell r="AR190" t="str">
            <v>NA</v>
          </cell>
          <cell r="AT190" t="str">
            <v>NA</v>
          </cell>
          <cell r="AV190" t="str">
            <v>NA</v>
          </cell>
          <cell r="AX190" t="str">
            <v>NA</v>
          </cell>
          <cell r="AZ190" t="str">
            <v>NA</v>
          </cell>
          <cell r="BB190" t="str">
            <v>NA</v>
          </cell>
          <cell r="BD190" t="str">
            <v>NA</v>
          </cell>
          <cell r="BF190" t="str">
            <v>NA</v>
          </cell>
          <cell r="BH190" t="str">
            <v>NA</v>
          </cell>
          <cell r="BW190">
            <v>518</v>
          </cell>
          <cell r="BX190">
            <v>-2792.7249999999999</v>
          </cell>
          <cell r="CI190" t="str">
            <v>NVCC_DRAM</v>
          </cell>
        </row>
        <row r="191">
          <cell r="C191" t="str">
            <v>dram_d12</v>
          </cell>
          <cell r="E191" t="str">
            <v>GPIO</v>
          </cell>
          <cell r="I191" t="str">
            <v>mmdc</v>
          </cell>
          <cell r="J191" t="str">
            <v>DRAM_D[12]</v>
          </cell>
          <cell r="AF191" t="str">
            <v/>
          </cell>
          <cell r="AG191" t="str">
            <v/>
          </cell>
          <cell r="AH191" t="str">
            <v/>
          </cell>
          <cell r="AI191" t="str">
            <v/>
          </cell>
          <cell r="AJ191" t="str">
            <v>No</v>
          </cell>
          <cell r="AL191" t="str">
            <v>NA</v>
          </cell>
          <cell r="AN191" t="str">
            <v>CFG(R0DIV6)</v>
          </cell>
          <cell r="AP191" t="str">
            <v>NA</v>
          </cell>
          <cell r="AR191" t="str">
            <v>CFG(Disabled)</v>
          </cell>
          <cell r="AT191" t="str">
            <v>100KOhm PU</v>
          </cell>
          <cell r="AV191" t="str">
            <v>CFG(Pull)</v>
          </cell>
          <cell r="AX191" t="str">
            <v>CFG(Enabled)</v>
          </cell>
          <cell r="AZ191" t="str">
            <v>CFG(CMOS)</v>
          </cell>
          <cell r="BB191" t="str">
            <v>NA</v>
          </cell>
          <cell r="BD191" t="str">
            <v>CFG(II_OFF)</v>
          </cell>
          <cell r="BF191" t="str">
            <v>CFG(LPDDR2)</v>
          </cell>
          <cell r="BH191" t="str">
            <v>CFG(0)</v>
          </cell>
          <cell r="BW191">
            <v>2692.7249999999999</v>
          </cell>
          <cell r="BX191">
            <v>95</v>
          </cell>
          <cell r="CI191" t="str">
            <v>DRAM_D12</v>
          </cell>
        </row>
        <row r="192">
          <cell r="C192" t="str">
            <v>dram_d13</v>
          </cell>
          <cell r="E192" t="str">
            <v>GPIO</v>
          </cell>
          <cell r="I192" t="str">
            <v>mmdc</v>
          </cell>
          <cell r="J192" t="str">
            <v>DRAM_D[13]</v>
          </cell>
          <cell r="AF192" t="str">
            <v/>
          </cell>
          <cell r="AG192" t="str">
            <v/>
          </cell>
          <cell r="AH192" t="str">
            <v/>
          </cell>
          <cell r="AI192" t="str">
            <v/>
          </cell>
          <cell r="AJ192" t="str">
            <v>No</v>
          </cell>
          <cell r="AL192" t="str">
            <v>NA</v>
          </cell>
          <cell r="AN192" t="str">
            <v>CFG(R0DIV6)</v>
          </cell>
          <cell r="AP192" t="str">
            <v>NA</v>
          </cell>
          <cell r="AR192" t="str">
            <v>CFG(Disabled)</v>
          </cell>
          <cell r="AT192" t="str">
            <v>100KOhm PU</v>
          </cell>
          <cell r="AV192" t="str">
            <v>CFG(Pull)</v>
          </cell>
          <cell r="AX192" t="str">
            <v>CFG(Enabled)</v>
          </cell>
          <cell r="AZ192" t="str">
            <v>CFG(CMOS)</v>
          </cell>
          <cell r="BB192" t="str">
            <v>NA</v>
          </cell>
          <cell r="BD192" t="str">
            <v>CFG(II_OFF)</v>
          </cell>
          <cell r="BF192" t="str">
            <v>CFG(LPDDR2)</v>
          </cell>
          <cell r="BH192" t="str">
            <v>CFG(0)</v>
          </cell>
          <cell r="BW192">
            <v>2692.7249999999999</v>
          </cell>
          <cell r="BX192">
            <v>142</v>
          </cell>
          <cell r="CI192" t="str">
            <v>DRAM_D13</v>
          </cell>
        </row>
        <row r="193">
          <cell r="C193" t="str">
            <v>dram_d8</v>
          </cell>
          <cell r="E193" t="str">
            <v>GPIO</v>
          </cell>
          <cell r="I193" t="str">
            <v>mmdc</v>
          </cell>
          <cell r="J193" t="str">
            <v>DRAM_D[8]</v>
          </cell>
          <cell r="AF193" t="str">
            <v/>
          </cell>
          <cell r="AG193" t="str">
            <v/>
          </cell>
          <cell r="AH193" t="str">
            <v/>
          </cell>
          <cell r="AI193" t="str">
            <v/>
          </cell>
          <cell r="AJ193" t="str">
            <v>No</v>
          </cell>
          <cell r="AL193" t="str">
            <v>NA</v>
          </cell>
          <cell r="AN193" t="str">
            <v>CFG(R0DIV6)</v>
          </cell>
          <cell r="AP193" t="str">
            <v>NA</v>
          </cell>
          <cell r="AR193" t="str">
            <v>CFG(Disabled)</v>
          </cell>
          <cell r="AT193" t="str">
            <v>100KOhm PU</v>
          </cell>
          <cell r="AV193" t="str">
            <v>CFG(Pull)</v>
          </cell>
          <cell r="AX193" t="str">
            <v>CFG(Enabled)</v>
          </cell>
          <cell r="AZ193" t="str">
            <v>CFG(CMOS)</v>
          </cell>
          <cell r="BB193" t="str">
            <v>NA</v>
          </cell>
          <cell r="BD193" t="str">
            <v>CFG(II_OFF)</v>
          </cell>
          <cell r="BF193" t="str">
            <v>CFG(LPDDR2)</v>
          </cell>
          <cell r="BH193" t="str">
            <v>CFG(0)</v>
          </cell>
          <cell r="BW193">
            <v>2692.7249999999999</v>
          </cell>
          <cell r="BX193">
            <v>-188.5</v>
          </cell>
          <cell r="CI193" t="str">
            <v>DRAM_D8</v>
          </cell>
        </row>
        <row r="194">
          <cell r="C194" t="str">
            <v>nvcc_dram__4</v>
          </cell>
          <cell r="E194" t="str">
            <v>NOISY_POWER</v>
          </cell>
          <cell r="AF194" t="str">
            <v/>
          </cell>
          <cell r="AG194" t="str">
            <v/>
          </cell>
          <cell r="AH194" t="str">
            <v/>
          </cell>
          <cell r="AI194" t="str">
            <v/>
          </cell>
          <cell r="AJ194" t="str">
            <v>NA</v>
          </cell>
          <cell r="AL194" t="str">
            <v>NA</v>
          </cell>
          <cell r="AN194" t="str">
            <v>NA</v>
          </cell>
          <cell r="AP194" t="str">
            <v>NA</v>
          </cell>
          <cell r="AR194" t="str">
            <v>NA</v>
          </cell>
          <cell r="AT194" t="str">
            <v>NA</v>
          </cell>
          <cell r="AV194" t="str">
            <v>NA</v>
          </cell>
          <cell r="AX194" t="str">
            <v>NA</v>
          </cell>
          <cell r="AZ194" t="str">
            <v>NA</v>
          </cell>
          <cell r="BB194" t="str">
            <v>NA</v>
          </cell>
          <cell r="BD194" t="str">
            <v>NA</v>
          </cell>
          <cell r="BF194" t="str">
            <v>NA</v>
          </cell>
          <cell r="BH194" t="str">
            <v>NA</v>
          </cell>
          <cell r="BW194">
            <v>518</v>
          </cell>
          <cell r="BX194">
            <v>-2792.7249999999999</v>
          </cell>
          <cell r="CI194" t="str">
            <v>NVCC_DRAM</v>
          </cell>
        </row>
        <row r="195">
          <cell r="C195" t="str">
            <v>dram_d9</v>
          </cell>
          <cell r="E195" t="str">
            <v>GPIO</v>
          </cell>
          <cell r="I195" t="str">
            <v>mmdc</v>
          </cell>
          <cell r="J195" t="str">
            <v>DRAM_D[9]</v>
          </cell>
          <cell r="AF195" t="str">
            <v/>
          </cell>
          <cell r="AG195" t="str">
            <v/>
          </cell>
          <cell r="AH195" t="str">
            <v/>
          </cell>
          <cell r="AI195" t="str">
            <v/>
          </cell>
          <cell r="AJ195" t="str">
            <v>No</v>
          </cell>
          <cell r="AL195" t="str">
            <v>NA</v>
          </cell>
          <cell r="AN195" t="str">
            <v>CFG(R0DIV6)</v>
          </cell>
          <cell r="AP195" t="str">
            <v>NA</v>
          </cell>
          <cell r="AR195" t="str">
            <v>CFG(Disabled)</v>
          </cell>
          <cell r="AT195" t="str">
            <v>100KOhm PU</v>
          </cell>
          <cell r="AV195" t="str">
            <v>CFG(Pull)</v>
          </cell>
          <cell r="AX195" t="str">
            <v>CFG(Enabled)</v>
          </cell>
          <cell r="AZ195" t="str">
            <v>CFG(CMOS)</v>
          </cell>
          <cell r="BB195" t="str">
            <v>NA</v>
          </cell>
          <cell r="BD195" t="str">
            <v>CFG(II_OFF)</v>
          </cell>
          <cell r="BF195" t="str">
            <v>CFG(LPDDR2)</v>
          </cell>
          <cell r="BH195" t="str">
            <v>CFG(0)</v>
          </cell>
          <cell r="BW195">
            <v>2692.7249999999999</v>
          </cell>
          <cell r="BX195">
            <v>-141.5</v>
          </cell>
          <cell r="CI195" t="str">
            <v>DRAM_D9</v>
          </cell>
        </row>
        <row r="196">
          <cell r="C196" t="str">
            <v>dram_dqm1</v>
          </cell>
          <cell r="E196" t="str">
            <v>GPIO</v>
          </cell>
          <cell r="I196" t="str">
            <v>mmdc</v>
          </cell>
          <cell r="J196" t="str">
            <v>DRAM_DQM[1]</v>
          </cell>
          <cell r="AF196" t="str">
            <v/>
          </cell>
          <cell r="AG196" t="str">
            <v/>
          </cell>
          <cell r="AH196" t="str">
            <v/>
          </cell>
          <cell r="AI196" t="str">
            <v/>
          </cell>
          <cell r="AJ196" t="str">
            <v>No</v>
          </cell>
          <cell r="AL196" t="str">
            <v>NA</v>
          </cell>
          <cell r="AN196" t="str">
            <v>CFG(R0DIV6)</v>
          </cell>
          <cell r="AP196" t="str">
            <v>NA</v>
          </cell>
          <cell r="AR196" t="str">
            <v>CFG(Disabled)</v>
          </cell>
          <cell r="AT196" t="str">
            <v>100KOhm PU</v>
          </cell>
          <cell r="AV196" t="str">
            <v>CFG(Pull)</v>
          </cell>
          <cell r="AX196" t="str">
            <v>CFG(Enabled)</v>
          </cell>
          <cell r="AZ196" t="str">
            <v>CFG(CMOS)</v>
          </cell>
          <cell r="BB196" t="str">
            <v>NA</v>
          </cell>
          <cell r="BD196" t="str">
            <v>CFG(II_OFF)</v>
          </cell>
          <cell r="BF196" t="str">
            <v>CFG(LPDDR2)</v>
          </cell>
          <cell r="BH196" t="str">
            <v>CFG(0)</v>
          </cell>
          <cell r="BW196">
            <v>2692.7249999999999</v>
          </cell>
          <cell r="BX196">
            <v>566.5</v>
          </cell>
          <cell r="CI196" t="str">
            <v>DRAM_DQM1</v>
          </cell>
        </row>
        <row r="197">
          <cell r="C197" t="str">
            <v>dram_d10</v>
          </cell>
          <cell r="E197" t="str">
            <v>GPIO</v>
          </cell>
          <cell r="I197" t="str">
            <v>mmdc</v>
          </cell>
          <cell r="J197" t="str">
            <v>DRAM_D[10]</v>
          </cell>
          <cell r="AF197" t="str">
            <v/>
          </cell>
          <cell r="AG197" t="str">
            <v/>
          </cell>
          <cell r="AH197" t="str">
            <v/>
          </cell>
          <cell r="AI197" t="str">
            <v/>
          </cell>
          <cell r="AJ197" t="str">
            <v>No</v>
          </cell>
          <cell r="AL197" t="str">
            <v>NA</v>
          </cell>
          <cell r="AN197" t="str">
            <v>CFG(R0DIV6)</v>
          </cell>
          <cell r="AP197" t="str">
            <v>NA</v>
          </cell>
          <cell r="AR197" t="str">
            <v>CFG(Disabled)</v>
          </cell>
          <cell r="AT197" t="str">
            <v>100KOhm PU</v>
          </cell>
          <cell r="AV197" t="str">
            <v>CFG(Pull)</v>
          </cell>
          <cell r="AX197" t="str">
            <v>CFG(Enabled)</v>
          </cell>
          <cell r="AZ197" t="str">
            <v>CFG(CMOS)</v>
          </cell>
          <cell r="BB197" t="str">
            <v>NA</v>
          </cell>
          <cell r="BD197" t="str">
            <v>CFG(II_OFF)</v>
          </cell>
          <cell r="BF197" t="str">
            <v>CFG(LPDDR2)</v>
          </cell>
          <cell r="BH197" t="str">
            <v>CFG(0)</v>
          </cell>
          <cell r="BW197">
            <v>2692.7249999999999</v>
          </cell>
          <cell r="BX197">
            <v>0.5</v>
          </cell>
          <cell r="CI197" t="str">
            <v>DRAM_D10</v>
          </cell>
        </row>
        <row r="198">
          <cell r="C198" t="str">
            <v>nvcc_dram__5</v>
          </cell>
          <cell r="E198" t="str">
            <v>NOISY_POWER</v>
          </cell>
          <cell r="AF198" t="str">
            <v/>
          </cell>
          <cell r="AG198" t="str">
            <v/>
          </cell>
          <cell r="AH198" t="str">
            <v/>
          </cell>
          <cell r="AI198" t="str">
            <v/>
          </cell>
          <cell r="AJ198" t="str">
            <v>NA</v>
          </cell>
          <cell r="AL198" t="str">
            <v>NA</v>
          </cell>
          <cell r="AN198" t="str">
            <v>NA</v>
          </cell>
          <cell r="AP198" t="str">
            <v>NA</v>
          </cell>
          <cell r="AR198" t="str">
            <v>NA</v>
          </cell>
          <cell r="AT198" t="str">
            <v>NA</v>
          </cell>
          <cell r="AV198" t="str">
            <v>NA</v>
          </cell>
          <cell r="AX198" t="str">
            <v>NA</v>
          </cell>
          <cell r="AZ198" t="str">
            <v>NA</v>
          </cell>
          <cell r="BB198" t="str">
            <v>NA</v>
          </cell>
          <cell r="BD198" t="str">
            <v>NA</v>
          </cell>
          <cell r="BF198" t="str">
            <v>NA</v>
          </cell>
          <cell r="BH198" t="str">
            <v>NA</v>
          </cell>
          <cell r="BW198">
            <v>518</v>
          </cell>
          <cell r="BX198">
            <v>-2792.7249999999999</v>
          </cell>
          <cell r="CI198" t="str">
            <v>NVCC_DRAM</v>
          </cell>
        </row>
        <row r="199">
          <cell r="C199" t="str">
            <v>pfill_calib__1</v>
          </cell>
          <cell r="E199" t="str">
            <v/>
          </cell>
          <cell r="AF199" t="str">
            <v/>
          </cell>
          <cell r="AG199" t="str">
            <v/>
          </cell>
          <cell r="AH199" t="str">
            <v/>
          </cell>
          <cell r="AI199" t="str">
            <v/>
          </cell>
          <cell r="AJ199" t="str">
            <v>NA</v>
          </cell>
          <cell r="AL199" t="str">
            <v>NA</v>
          </cell>
          <cell r="AN199" t="str">
            <v>NA</v>
          </cell>
          <cell r="AP199" t="str">
            <v>NA</v>
          </cell>
          <cell r="AR199" t="str">
            <v>NA</v>
          </cell>
          <cell r="AT199" t="str">
            <v>NA</v>
          </cell>
          <cell r="AV199" t="str">
            <v>NA</v>
          </cell>
          <cell r="AX199" t="str">
            <v>NA</v>
          </cell>
          <cell r="AZ199" t="str">
            <v>NA</v>
          </cell>
          <cell r="BB199" t="str">
            <v>NA</v>
          </cell>
          <cell r="BD199" t="str">
            <v>NA</v>
          </cell>
          <cell r="BF199" t="str">
            <v>NA</v>
          </cell>
          <cell r="BH199" t="str">
            <v>NA</v>
          </cell>
          <cell r="BW199">
            <v>-1995</v>
          </cell>
          <cell r="BX199">
            <v>-2792.7249999999999</v>
          </cell>
          <cell r="CI199">
            <v>0</v>
          </cell>
        </row>
        <row r="200">
          <cell r="C200" t="str">
            <v>dram_sdqs1</v>
          </cell>
          <cell r="E200" t="str">
            <v>GPIO</v>
          </cell>
          <cell r="I200" t="str">
            <v>mmdc</v>
          </cell>
          <cell r="J200" t="str">
            <v>DRAM_SDQS[1]</v>
          </cell>
          <cell r="AF200" t="str">
            <v/>
          </cell>
          <cell r="AG200" t="str">
            <v/>
          </cell>
          <cell r="AH200" t="str">
            <v/>
          </cell>
          <cell r="AI200" t="str">
            <v/>
          </cell>
          <cell r="AJ200" t="str">
            <v>No</v>
          </cell>
          <cell r="AL200" t="str">
            <v>NA</v>
          </cell>
          <cell r="AN200" t="str">
            <v>CFG(R0DIV6)</v>
          </cell>
          <cell r="AP200" t="str">
            <v>NA</v>
          </cell>
          <cell r="AR200" t="str">
            <v>CFG(Disabled)</v>
          </cell>
          <cell r="AT200" t="str">
            <v>CFG(100KOhm PD)</v>
          </cell>
          <cell r="AV200" t="str">
            <v>CFG(Pull)</v>
          </cell>
          <cell r="AX200" t="str">
            <v>CFG(Disabled)</v>
          </cell>
          <cell r="AZ200" t="str">
            <v>CFG(CMOS)</v>
          </cell>
          <cell r="BB200" t="str">
            <v>NA</v>
          </cell>
          <cell r="BD200" t="str">
            <v>CFG(II_OFF)</v>
          </cell>
          <cell r="BF200" t="str">
            <v>CFG(LPDDR2)</v>
          </cell>
          <cell r="BH200" t="str">
            <v>NA</v>
          </cell>
          <cell r="BW200">
            <v>2692.7249999999999</v>
          </cell>
          <cell r="BX200">
            <v>330.5</v>
          </cell>
          <cell r="CI200" t="str">
            <v>DRAM_SDQS1</v>
          </cell>
        </row>
        <row r="201">
          <cell r="C201" t="str">
            <v>dram_sdqs1</v>
          </cell>
          <cell r="E201" t="str">
            <v/>
          </cell>
          <cell r="J201" t="str">
            <v>padn</v>
          </cell>
          <cell r="AF201" t="str">
            <v/>
          </cell>
          <cell r="AG201" t="str">
            <v/>
          </cell>
          <cell r="AH201" t="str">
            <v/>
          </cell>
          <cell r="AI201" t="str">
            <v/>
          </cell>
          <cell r="AJ201" t="e">
            <v>#N/A</v>
          </cell>
          <cell r="AL201" t="str">
            <v>NA</v>
          </cell>
          <cell r="AN201" t="str">
            <v>NA</v>
          </cell>
          <cell r="AP201" t="str">
            <v>NA</v>
          </cell>
          <cell r="AR201" t="str">
            <v>NA</v>
          </cell>
          <cell r="AT201" t="str">
            <v>NA</v>
          </cell>
          <cell r="AV201" t="str">
            <v>NA</v>
          </cell>
          <cell r="AX201" t="str">
            <v>NA</v>
          </cell>
          <cell r="AZ201" t="str">
            <v>NA</v>
          </cell>
          <cell r="BB201" t="str">
            <v>NA</v>
          </cell>
          <cell r="BD201" t="str">
            <v>NA</v>
          </cell>
          <cell r="BF201" t="str">
            <v>NA</v>
          </cell>
          <cell r="BH201" t="str">
            <v>NA</v>
          </cell>
          <cell r="BW201">
            <v>2692.7249999999999</v>
          </cell>
          <cell r="BX201">
            <v>377.5</v>
          </cell>
          <cell r="CI201" t="str">
            <v>DRAM_SDQS1_B</v>
          </cell>
        </row>
        <row r="202">
          <cell r="C202" t="str">
            <v>dram_d14</v>
          </cell>
          <cell r="E202" t="str">
            <v>GPIO</v>
          </cell>
          <cell r="I202" t="str">
            <v>mmdc</v>
          </cell>
          <cell r="J202" t="str">
            <v>DRAM_D[14]</v>
          </cell>
          <cell r="AF202" t="str">
            <v/>
          </cell>
          <cell r="AG202" t="str">
            <v/>
          </cell>
          <cell r="AH202" t="str">
            <v/>
          </cell>
          <cell r="AI202" t="str">
            <v/>
          </cell>
          <cell r="AJ202" t="str">
            <v>No</v>
          </cell>
          <cell r="AL202" t="str">
            <v>NA</v>
          </cell>
          <cell r="AN202" t="str">
            <v>CFG(R0DIV6)</v>
          </cell>
          <cell r="AP202" t="str">
            <v>NA</v>
          </cell>
          <cell r="AR202" t="str">
            <v>CFG(Disabled)</v>
          </cell>
          <cell r="AT202" t="str">
            <v>100KOhm PU</v>
          </cell>
          <cell r="AV202" t="str">
            <v>CFG(Pull)</v>
          </cell>
          <cell r="AX202" t="str">
            <v>CFG(Enabled)</v>
          </cell>
          <cell r="AZ202" t="str">
            <v>CFG(CMOS)</v>
          </cell>
          <cell r="BB202" t="str">
            <v>NA</v>
          </cell>
          <cell r="BD202" t="str">
            <v>CFG(II_OFF)</v>
          </cell>
          <cell r="BF202" t="str">
            <v>CFG(LPDDR2)</v>
          </cell>
          <cell r="BH202" t="str">
            <v>CFG(0)</v>
          </cell>
          <cell r="BW202">
            <v>2692.7249999999999</v>
          </cell>
          <cell r="BX202">
            <v>283</v>
          </cell>
          <cell r="CI202" t="str">
            <v>DRAM_D14</v>
          </cell>
        </row>
        <row r="203">
          <cell r="C203" t="str">
            <v>nvcc_dram__6</v>
          </cell>
          <cell r="E203" t="str">
            <v>NOISY_POWER</v>
          </cell>
          <cell r="AF203" t="str">
            <v/>
          </cell>
          <cell r="AG203" t="str">
            <v/>
          </cell>
          <cell r="AH203" t="str">
            <v/>
          </cell>
          <cell r="AI203" t="str">
            <v/>
          </cell>
          <cell r="AJ203" t="str">
            <v>NA</v>
          </cell>
          <cell r="AL203" t="str">
            <v>NA</v>
          </cell>
          <cell r="AN203" t="str">
            <v>NA</v>
          </cell>
          <cell r="AP203" t="str">
            <v>NA</v>
          </cell>
          <cell r="AR203" t="str">
            <v>NA</v>
          </cell>
          <cell r="AT203" t="str">
            <v>NA</v>
          </cell>
          <cell r="AV203" t="str">
            <v>NA</v>
          </cell>
          <cell r="AX203" t="str">
            <v>NA</v>
          </cell>
          <cell r="AZ203" t="str">
            <v>NA</v>
          </cell>
          <cell r="BB203" t="str">
            <v>NA</v>
          </cell>
          <cell r="BD203" t="str">
            <v>NA</v>
          </cell>
          <cell r="BF203" t="str">
            <v>NA</v>
          </cell>
          <cell r="BH203" t="str">
            <v>NA</v>
          </cell>
          <cell r="BW203">
            <v>518</v>
          </cell>
          <cell r="BX203">
            <v>-2792.7249999999999</v>
          </cell>
          <cell r="CI203" t="str">
            <v>NVCC_DRAM</v>
          </cell>
        </row>
        <row r="204">
          <cell r="C204" t="str">
            <v>dram_d15</v>
          </cell>
          <cell r="E204" t="str">
            <v>GPIO</v>
          </cell>
          <cell r="I204" t="str">
            <v>mmdc</v>
          </cell>
          <cell r="J204" t="str">
            <v>DRAM_D[15]</v>
          </cell>
          <cell r="AF204" t="str">
            <v/>
          </cell>
          <cell r="AG204" t="str">
            <v/>
          </cell>
          <cell r="AH204" t="str">
            <v/>
          </cell>
          <cell r="AI204" t="str">
            <v/>
          </cell>
          <cell r="AJ204" t="str">
            <v>No</v>
          </cell>
          <cell r="AL204" t="str">
            <v>NA</v>
          </cell>
          <cell r="AN204" t="str">
            <v>CFG(R0DIV6)</v>
          </cell>
          <cell r="AP204" t="str">
            <v>NA</v>
          </cell>
          <cell r="AR204" t="str">
            <v>CFG(Disabled)</v>
          </cell>
          <cell r="AT204" t="str">
            <v>100KOhm PU</v>
          </cell>
          <cell r="AV204" t="str">
            <v>CFG(Pull)</v>
          </cell>
          <cell r="AX204" t="str">
            <v>CFG(Enabled)</v>
          </cell>
          <cell r="AZ204" t="str">
            <v>CFG(CMOS)</v>
          </cell>
          <cell r="BB204" t="str">
            <v>NA</v>
          </cell>
          <cell r="BD204" t="str">
            <v>CFG(II_OFF)</v>
          </cell>
          <cell r="BF204" t="str">
            <v>CFG(LPDDR2)</v>
          </cell>
          <cell r="BH204" t="str">
            <v>CFG(0)</v>
          </cell>
          <cell r="BW204">
            <v>2692.7249999999999</v>
          </cell>
          <cell r="BX204">
            <v>424.5</v>
          </cell>
          <cell r="CI204" t="str">
            <v>DRAM_D15</v>
          </cell>
        </row>
        <row r="205">
          <cell r="C205" t="str">
            <v>dram_d11</v>
          </cell>
          <cell r="E205" t="str">
            <v>GPIO</v>
          </cell>
          <cell r="I205" t="str">
            <v>mmdc</v>
          </cell>
          <cell r="J205" t="str">
            <v>DRAM_D[11]</v>
          </cell>
          <cell r="AF205" t="str">
            <v/>
          </cell>
          <cell r="AG205" t="str">
            <v/>
          </cell>
          <cell r="AH205" t="str">
            <v/>
          </cell>
          <cell r="AI205" t="str">
            <v/>
          </cell>
          <cell r="AJ205" t="str">
            <v>No</v>
          </cell>
          <cell r="AL205" t="str">
            <v>NA</v>
          </cell>
          <cell r="AN205" t="str">
            <v>CFG(R0DIV6)</v>
          </cell>
          <cell r="AP205" t="str">
            <v>NA</v>
          </cell>
          <cell r="AR205" t="str">
            <v>CFG(Disabled)</v>
          </cell>
          <cell r="AT205" t="str">
            <v>100KOhm PU</v>
          </cell>
          <cell r="AV205" t="str">
            <v>CFG(Pull)</v>
          </cell>
          <cell r="AX205" t="str">
            <v>CFG(Enabled)</v>
          </cell>
          <cell r="AZ205" t="str">
            <v>CFG(CMOS)</v>
          </cell>
          <cell r="BB205" t="str">
            <v>NA</v>
          </cell>
          <cell r="BD205" t="str">
            <v>CFG(II_OFF)</v>
          </cell>
          <cell r="BF205" t="str">
            <v>CFG(LPDDR2)</v>
          </cell>
          <cell r="BH205" t="str">
            <v>CFG(0)</v>
          </cell>
          <cell r="BW205">
            <v>2692.7249999999999</v>
          </cell>
          <cell r="BX205">
            <v>47.5</v>
          </cell>
          <cell r="CI205" t="str">
            <v>DRAM_D11</v>
          </cell>
        </row>
        <row r="206">
          <cell r="C206" t="str">
            <v>dram_d20</v>
          </cell>
          <cell r="E206" t="str">
            <v>GPIO</v>
          </cell>
          <cell r="I206" t="str">
            <v>mmdc</v>
          </cell>
          <cell r="J206" t="str">
            <v>DRAM_D[20]</v>
          </cell>
          <cell r="AF206" t="str">
            <v/>
          </cell>
          <cell r="AG206" t="str">
            <v/>
          </cell>
          <cell r="AH206" t="str">
            <v/>
          </cell>
          <cell r="AI206" t="str">
            <v/>
          </cell>
          <cell r="AJ206" t="str">
            <v>No</v>
          </cell>
          <cell r="AL206" t="str">
            <v>NA</v>
          </cell>
          <cell r="AN206" t="str">
            <v>CFG(R0DIV6)</v>
          </cell>
          <cell r="AP206" t="str">
            <v>NA</v>
          </cell>
          <cell r="AR206" t="str">
            <v>CFG(Disabled)</v>
          </cell>
          <cell r="AT206" t="str">
            <v>100KOhm PU</v>
          </cell>
          <cell r="AV206" t="str">
            <v>CFG(Pull)</v>
          </cell>
          <cell r="AX206" t="str">
            <v>CFG(Enabled)</v>
          </cell>
          <cell r="AZ206" t="str">
            <v>CFG(CMOS)</v>
          </cell>
          <cell r="BB206" t="str">
            <v>NA</v>
          </cell>
          <cell r="BD206" t="str">
            <v>CFG(II_OFF)</v>
          </cell>
          <cell r="BF206" t="str">
            <v>CFG(LPDDR2)</v>
          </cell>
          <cell r="BH206" t="str">
            <v>CFG(0)</v>
          </cell>
          <cell r="BW206">
            <v>1270</v>
          </cell>
          <cell r="BX206">
            <v>-2792.7249999999999</v>
          </cell>
          <cell r="CI206" t="str">
            <v>DRAM_D20</v>
          </cell>
        </row>
        <row r="207">
          <cell r="C207" t="str">
            <v>nvcc_dram__7</v>
          </cell>
          <cell r="E207" t="str">
            <v>NOISY_POWER</v>
          </cell>
          <cell r="AF207" t="str">
            <v/>
          </cell>
          <cell r="AG207" t="str">
            <v/>
          </cell>
          <cell r="AH207" t="str">
            <v/>
          </cell>
          <cell r="AI207" t="str">
            <v/>
          </cell>
          <cell r="AJ207" t="str">
            <v>NA</v>
          </cell>
          <cell r="AL207" t="str">
            <v>NA</v>
          </cell>
          <cell r="AN207" t="str">
            <v>NA</v>
          </cell>
          <cell r="AP207" t="str">
            <v>NA</v>
          </cell>
          <cell r="AR207" t="str">
            <v>NA</v>
          </cell>
          <cell r="AT207" t="str">
            <v>NA</v>
          </cell>
          <cell r="AV207" t="str">
            <v>NA</v>
          </cell>
          <cell r="AX207" t="str">
            <v>NA</v>
          </cell>
          <cell r="AZ207" t="str">
            <v>NA</v>
          </cell>
          <cell r="BB207" t="str">
            <v>NA</v>
          </cell>
          <cell r="BD207" t="str">
            <v>NA</v>
          </cell>
          <cell r="BF207" t="str">
            <v>NA</v>
          </cell>
          <cell r="BH207" t="str">
            <v>NA</v>
          </cell>
          <cell r="BW207">
            <v>518</v>
          </cell>
          <cell r="BX207">
            <v>-2792.7249999999999</v>
          </cell>
          <cell r="CI207" t="str">
            <v>NVCC_DRAM</v>
          </cell>
        </row>
        <row r="208">
          <cell r="C208" t="str">
            <v>dram_d16</v>
          </cell>
          <cell r="E208" t="str">
            <v>GPIO</v>
          </cell>
          <cell r="I208" t="str">
            <v>mmdc</v>
          </cell>
          <cell r="J208" t="str">
            <v>DRAM_D[16]</v>
          </cell>
          <cell r="AF208" t="str">
            <v/>
          </cell>
          <cell r="AG208" t="str">
            <v/>
          </cell>
          <cell r="AH208" t="str">
            <v/>
          </cell>
          <cell r="AI208" t="str">
            <v/>
          </cell>
          <cell r="AJ208" t="str">
            <v>No</v>
          </cell>
          <cell r="AL208" t="str">
            <v>NA</v>
          </cell>
          <cell r="AN208" t="str">
            <v>CFG(R0DIV6)</v>
          </cell>
          <cell r="AP208" t="str">
            <v>NA</v>
          </cell>
          <cell r="AR208" t="str">
            <v>CFG(Disabled)</v>
          </cell>
          <cell r="AT208" t="str">
            <v>100KOhm PU</v>
          </cell>
          <cell r="AV208" t="str">
            <v>CFG(Pull)</v>
          </cell>
          <cell r="AX208" t="str">
            <v>CFG(Enabled)</v>
          </cell>
          <cell r="AZ208" t="str">
            <v>CFG(CMOS)</v>
          </cell>
          <cell r="BB208" t="str">
            <v>NA</v>
          </cell>
          <cell r="BD208" t="str">
            <v>CFG(II_OFF)</v>
          </cell>
          <cell r="BF208" t="str">
            <v>CFG(LPDDR2)</v>
          </cell>
          <cell r="BH208" t="str">
            <v>CFG(0)</v>
          </cell>
          <cell r="BW208">
            <v>988</v>
          </cell>
          <cell r="BX208">
            <v>-2792.7249999999999</v>
          </cell>
          <cell r="CI208" t="str">
            <v>DRAM_D16</v>
          </cell>
        </row>
        <row r="209">
          <cell r="C209" t="str">
            <v>dram_d21</v>
          </cell>
          <cell r="E209" t="str">
            <v>GPIO</v>
          </cell>
          <cell r="I209" t="str">
            <v>mmdc</v>
          </cell>
          <cell r="J209" t="str">
            <v>DRAM_D[21]</v>
          </cell>
          <cell r="AF209" t="str">
            <v/>
          </cell>
          <cell r="AG209" t="str">
            <v/>
          </cell>
          <cell r="AH209" t="str">
            <v/>
          </cell>
          <cell r="AI209" t="str">
            <v/>
          </cell>
          <cell r="AJ209" t="str">
            <v>No</v>
          </cell>
          <cell r="AL209" t="str">
            <v>NA</v>
          </cell>
          <cell r="AN209" t="str">
            <v>CFG(R0DIV6)</v>
          </cell>
          <cell r="AP209" t="str">
            <v>NA</v>
          </cell>
          <cell r="AR209" t="str">
            <v>CFG(Disabled)</v>
          </cell>
          <cell r="AT209" t="str">
            <v>100KOhm PU</v>
          </cell>
          <cell r="AV209" t="str">
            <v>CFG(Pull)</v>
          </cell>
          <cell r="AX209" t="str">
            <v>CFG(Enabled)</v>
          </cell>
          <cell r="AZ209" t="str">
            <v>CFG(CMOS)</v>
          </cell>
          <cell r="BB209" t="str">
            <v>NA</v>
          </cell>
          <cell r="BD209" t="str">
            <v>CFG(II_OFF)</v>
          </cell>
          <cell r="BF209" t="str">
            <v>CFG(LPDDR2)</v>
          </cell>
          <cell r="BH209" t="str">
            <v>CFG(0)</v>
          </cell>
          <cell r="BW209">
            <v>1317</v>
          </cell>
          <cell r="BX209">
            <v>-2792.7249999999999</v>
          </cell>
          <cell r="CI209" t="str">
            <v>DRAM_D21</v>
          </cell>
        </row>
        <row r="210">
          <cell r="C210" t="str">
            <v>nvcc_dram2p5__1</v>
          </cell>
          <cell r="E210" t="str">
            <v>NOISY_POWER</v>
          </cell>
          <cell r="AF210" t="str">
            <v/>
          </cell>
          <cell r="AG210" t="str">
            <v/>
          </cell>
          <cell r="AH210" t="str">
            <v/>
          </cell>
          <cell r="AI210" t="str">
            <v/>
          </cell>
          <cell r="AJ210" t="str">
            <v>NA</v>
          </cell>
          <cell r="AL210" t="str">
            <v>NA</v>
          </cell>
          <cell r="AN210" t="str">
            <v>NA</v>
          </cell>
          <cell r="AP210" t="str">
            <v>NA</v>
          </cell>
          <cell r="AR210" t="str">
            <v>NA</v>
          </cell>
          <cell r="AT210" t="str">
            <v>NA</v>
          </cell>
          <cell r="AV210" t="str">
            <v>NA</v>
          </cell>
          <cell r="AX210" t="str">
            <v>NA</v>
          </cell>
          <cell r="AZ210" t="str">
            <v>NA</v>
          </cell>
          <cell r="BB210" t="str">
            <v>NA</v>
          </cell>
          <cell r="BD210" t="str">
            <v>NA</v>
          </cell>
          <cell r="BF210" t="str">
            <v>NA</v>
          </cell>
          <cell r="BH210" t="str">
            <v>NA</v>
          </cell>
          <cell r="BW210">
            <v>236</v>
          </cell>
          <cell r="BX210">
            <v>-2792.7249999999999</v>
          </cell>
          <cell r="CI210" t="str">
            <v>NVCC_DRAM2P5</v>
          </cell>
        </row>
        <row r="211">
          <cell r="C211" t="str">
            <v>nvcc_dram__8</v>
          </cell>
          <cell r="E211" t="str">
            <v>NOISY_POWER</v>
          </cell>
          <cell r="AF211" t="str">
            <v/>
          </cell>
          <cell r="AG211" t="str">
            <v/>
          </cell>
          <cell r="AH211" t="str">
            <v/>
          </cell>
          <cell r="AI211" t="str">
            <v/>
          </cell>
          <cell r="AJ211" t="str">
            <v>NA</v>
          </cell>
          <cell r="AL211" t="str">
            <v>NA</v>
          </cell>
          <cell r="AN211" t="str">
            <v>NA</v>
          </cell>
          <cell r="AP211" t="str">
            <v>NA</v>
          </cell>
          <cell r="AR211" t="str">
            <v>NA</v>
          </cell>
          <cell r="AT211" t="str">
            <v>NA</v>
          </cell>
          <cell r="AV211" t="str">
            <v>NA</v>
          </cell>
          <cell r="AX211" t="str">
            <v>NA</v>
          </cell>
          <cell r="AZ211" t="str">
            <v>NA</v>
          </cell>
          <cell r="BB211" t="str">
            <v>NA</v>
          </cell>
          <cell r="BD211" t="str">
            <v>NA</v>
          </cell>
          <cell r="BF211" t="str">
            <v>NA</v>
          </cell>
          <cell r="BH211" t="str">
            <v>NA</v>
          </cell>
          <cell r="BW211">
            <v>1977</v>
          </cell>
          <cell r="BX211">
            <v>-2792.7249999999999</v>
          </cell>
          <cell r="CI211" t="str">
            <v>NVCC_DRAM</v>
          </cell>
        </row>
        <row r="212">
          <cell r="C212" t="str">
            <v>dram_d17</v>
          </cell>
          <cell r="E212" t="str">
            <v>GPIO</v>
          </cell>
          <cell r="I212" t="str">
            <v>mmdc</v>
          </cell>
          <cell r="J212" t="str">
            <v>DRAM_D[17]</v>
          </cell>
          <cell r="AF212" t="str">
            <v/>
          </cell>
          <cell r="AG212" t="str">
            <v/>
          </cell>
          <cell r="AH212" t="str">
            <v/>
          </cell>
          <cell r="AI212" t="str">
            <v/>
          </cell>
          <cell r="AJ212" t="str">
            <v>No</v>
          </cell>
          <cell r="AL212" t="str">
            <v>NA</v>
          </cell>
          <cell r="AN212" t="str">
            <v>CFG(R0DIV6)</v>
          </cell>
          <cell r="AP212" t="str">
            <v>NA</v>
          </cell>
          <cell r="AR212" t="str">
            <v>CFG(Disabled)</v>
          </cell>
          <cell r="AT212" t="str">
            <v>100KOhm PU</v>
          </cell>
          <cell r="AV212" t="str">
            <v>CFG(Pull)</v>
          </cell>
          <cell r="AX212" t="str">
            <v>CFG(Enabled)</v>
          </cell>
          <cell r="AZ212" t="str">
            <v>CFG(CMOS)</v>
          </cell>
          <cell r="BB212" t="str">
            <v>NA</v>
          </cell>
          <cell r="BD212" t="str">
            <v>CFG(II_OFF)</v>
          </cell>
          <cell r="BF212" t="str">
            <v>CFG(LPDDR2)</v>
          </cell>
          <cell r="BH212" t="str">
            <v>CFG(0)</v>
          </cell>
          <cell r="BW212">
            <v>1035</v>
          </cell>
          <cell r="BX212">
            <v>-2792.7249999999999</v>
          </cell>
          <cell r="CI212" t="str">
            <v>DRAM_D17</v>
          </cell>
        </row>
        <row r="213">
          <cell r="C213" t="str">
            <v>dram_dqm2</v>
          </cell>
          <cell r="E213" t="str">
            <v>GPIO</v>
          </cell>
          <cell r="I213" t="str">
            <v>mmdc</v>
          </cell>
          <cell r="J213" t="str">
            <v>DRAM_DQM[2]</v>
          </cell>
          <cell r="AF213" t="str">
            <v/>
          </cell>
          <cell r="AG213" t="str">
            <v/>
          </cell>
          <cell r="AH213" t="str">
            <v/>
          </cell>
          <cell r="AI213" t="str">
            <v/>
          </cell>
          <cell r="AJ213" t="str">
            <v>No</v>
          </cell>
          <cell r="AL213" t="str">
            <v>NA</v>
          </cell>
          <cell r="AN213" t="str">
            <v>CFG(R0DIV6)</v>
          </cell>
          <cell r="AP213" t="str">
            <v>NA</v>
          </cell>
          <cell r="AR213" t="str">
            <v>CFG(Disabled)</v>
          </cell>
          <cell r="AT213" t="str">
            <v>100KOhm PU</v>
          </cell>
          <cell r="AV213" t="str">
            <v>CFG(Pull)</v>
          </cell>
          <cell r="AX213" t="str">
            <v>CFG(Enabled)</v>
          </cell>
          <cell r="AZ213" t="str">
            <v>CFG(CMOS)</v>
          </cell>
          <cell r="BB213" t="str">
            <v>NA</v>
          </cell>
          <cell r="BD213" t="str">
            <v>CFG(II_OFF)</v>
          </cell>
          <cell r="BF213" t="str">
            <v>CFG(LPDDR2)</v>
          </cell>
          <cell r="BH213" t="str">
            <v>CFG(0)</v>
          </cell>
          <cell r="BW213">
            <v>1740</v>
          </cell>
          <cell r="BX213">
            <v>-2792.7249999999999</v>
          </cell>
          <cell r="CI213" t="str">
            <v>DRAM_DQM2</v>
          </cell>
        </row>
        <row r="214">
          <cell r="C214" t="str">
            <v>dram_d18</v>
          </cell>
          <cell r="E214" t="str">
            <v>GPIO</v>
          </cell>
          <cell r="I214" t="str">
            <v>mmdc</v>
          </cell>
          <cell r="J214" t="str">
            <v>DRAM_D[18]</v>
          </cell>
          <cell r="AF214" t="str">
            <v/>
          </cell>
          <cell r="AG214" t="str">
            <v/>
          </cell>
          <cell r="AH214" t="str">
            <v/>
          </cell>
          <cell r="AI214" t="str">
            <v/>
          </cell>
          <cell r="AJ214" t="str">
            <v>No</v>
          </cell>
          <cell r="AL214" t="str">
            <v>NA</v>
          </cell>
          <cell r="AN214" t="str">
            <v>CFG(R0DIV6)</v>
          </cell>
          <cell r="AP214" t="str">
            <v>NA</v>
          </cell>
          <cell r="AR214" t="str">
            <v>CFG(Disabled)</v>
          </cell>
          <cell r="AT214" t="str">
            <v>100KOhm PU</v>
          </cell>
          <cell r="AV214" t="str">
            <v>CFG(Pull)</v>
          </cell>
          <cell r="AX214" t="str">
            <v>CFG(Enabled)</v>
          </cell>
          <cell r="AZ214" t="str">
            <v>CFG(CMOS)</v>
          </cell>
          <cell r="BB214" t="str">
            <v>NA</v>
          </cell>
          <cell r="BD214" t="str">
            <v>CFG(II_OFF)</v>
          </cell>
          <cell r="BF214" t="str">
            <v>CFG(LPDDR2)</v>
          </cell>
          <cell r="BH214" t="str">
            <v>CFG(0)</v>
          </cell>
          <cell r="BW214">
            <v>1176</v>
          </cell>
          <cell r="BX214">
            <v>-2792.7249999999999</v>
          </cell>
          <cell r="CI214" t="str">
            <v>DRAM_D18</v>
          </cell>
        </row>
        <row r="215">
          <cell r="C215" t="str">
            <v>nvcc_dram__9</v>
          </cell>
          <cell r="E215" t="str">
            <v>NOISY_POWER</v>
          </cell>
          <cell r="AF215" t="str">
            <v/>
          </cell>
          <cell r="AG215" t="str">
            <v/>
          </cell>
          <cell r="AH215" t="str">
            <v/>
          </cell>
          <cell r="AI215" t="str">
            <v/>
          </cell>
          <cell r="AJ215" t="str">
            <v>NA</v>
          </cell>
          <cell r="AL215" t="str">
            <v>NA</v>
          </cell>
          <cell r="AN215" t="str">
            <v>NA</v>
          </cell>
          <cell r="AP215" t="str">
            <v>NA</v>
          </cell>
          <cell r="AR215" t="str">
            <v>NA</v>
          </cell>
          <cell r="AT215" t="str">
            <v>NA</v>
          </cell>
          <cell r="AV215" t="str">
            <v>NA</v>
          </cell>
          <cell r="AX215" t="str">
            <v>NA</v>
          </cell>
          <cell r="AZ215" t="str">
            <v>NA</v>
          </cell>
          <cell r="BB215" t="str">
            <v>NA</v>
          </cell>
          <cell r="BD215" t="str">
            <v>NA</v>
          </cell>
          <cell r="BF215" t="str">
            <v>NA</v>
          </cell>
          <cell r="BH215" t="str">
            <v>NA</v>
          </cell>
          <cell r="BW215">
            <v>2222</v>
          </cell>
          <cell r="BX215">
            <v>-2792.7249999999999</v>
          </cell>
          <cell r="CI215" t="str">
            <v>NVCC_DRAM</v>
          </cell>
        </row>
        <row r="216">
          <cell r="C216" t="str">
            <v>pfill_calib__2</v>
          </cell>
          <cell r="E216" t="str">
            <v/>
          </cell>
          <cell r="AF216" t="str">
            <v/>
          </cell>
          <cell r="AG216" t="str">
            <v/>
          </cell>
          <cell r="AH216" t="str">
            <v/>
          </cell>
          <cell r="AI216" t="str">
            <v/>
          </cell>
          <cell r="AJ216" t="str">
            <v>NA</v>
          </cell>
          <cell r="AL216" t="str">
            <v>NA</v>
          </cell>
          <cell r="AN216" t="str">
            <v>NA</v>
          </cell>
          <cell r="AP216" t="str">
            <v>NA</v>
          </cell>
          <cell r="AR216" t="str">
            <v>NA</v>
          </cell>
          <cell r="AT216" t="str">
            <v>NA</v>
          </cell>
          <cell r="AV216" t="str">
            <v>NA</v>
          </cell>
          <cell r="AX216" t="str">
            <v>NA</v>
          </cell>
          <cell r="AZ216" t="str">
            <v>NA</v>
          </cell>
          <cell r="BB216" t="str">
            <v>NA</v>
          </cell>
          <cell r="BD216" t="str">
            <v>NA</v>
          </cell>
          <cell r="BF216" t="str">
            <v>NA</v>
          </cell>
          <cell r="BH216" t="str">
            <v>NA</v>
          </cell>
          <cell r="BW216">
            <v>-1995</v>
          </cell>
          <cell r="BX216">
            <v>-2792.7249999999999</v>
          </cell>
          <cell r="CI216">
            <v>0</v>
          </cell>
        </row>
        <row r="217">
          <cell r="C217" t="str">
            <v>dram_sdqs2</v>
          </cell>
          <cell r="E217" t="str">
            <v>GPIO</v>
          </cell>
          <cell r="I217" t="str">
            <v>mmdc</v>
          </cell>
          <cell r="J217" t="str">
            <v>DRAM_SDQS[2]</v>
          </cell>
          <cell r="AF217" t="str">
            <v/>
          </cell>
          <cell r="AG217" t="str">
            <v/>
          </cell>
          <cell r="AH217" t="str">
            <v/>
          </cell>
          <cell r="AI217" t="str">
            <v/>
          </cell>
          <cell r="AJ217" t="str">
            <v>No</v>
          </cell>
          <cell r="AL217" t="str">
            <v>NA</v>
          </cell>
          <cell r="AN217" t="str">
            <v>CFG(R0DIV6)</v>
          </cell>
          <cell r="AP217" t="str">
            <v>NA</v>
          </cell>
          <cell r="AR217" t="str">
            <v>CFG(Disabled)</v>
          </cell>
          <cell r="AT217" t="str">
            <v>CFG(100KOhm PD)</v>
          </cell>
          <cell r="AV217" t="str">
            <v>CFG(Pull)</v>
          </cell>
          <cell r="AX217" t="str">
            <v>CFG(Disabled)</v>
          </cell>
          <cell r="AZ217" t="str">
            <v>CFG(CMOS)</v>
          </cell>
          <cell r="BB217" t="str">
            <v>NA</v>
          </cell>
          <cell r="BD217" t="str">
            <v>CFG(II_OFF)</v>
          </cell>
          <cell r="BF217" t="str">
            <v>CFG(LPDDR2)</v>
          </cell>
          <cell r="BH217" t="str">
            <v>NA</v>
          </cell>
          <cell r="BW217">
            <v>1505</v>
          </cell>
          <cell r="BX217">
            <v>-2792.7249999999999</v>
          </cell>
          <cell r="CI217" t="str">
            <v>DRAM_SDQS2</v>
          </cell>
        </row>
        <row r="218">
          <cell r="C218" t="str">
            <v>dram_sdqs2</v>
          </cell>
          <cell r="E218" t="str">
            <v/>
          </cell>
          <cell r="J218" t="str">
            <v>padn</v>
          </cell>
          <cell r="AF218" t="str">
            <v/>
          </cell>
          <cell r="AG218" t="str">
            <v/>
          </cell>
          <cell r="AH218" t="str">
            <v/>
          </cell>
          <cell r="AI218" t="str">
            <v/>
          </cell>
          <cell r="AJ218" t="e">
            <v>#N/A</v>
          </cell>
          <cell r="AL218" t="str">
            <v>NA</v>
          </cell>
          <cell r="AN218" t="str">
            <v>NA</v>
          </cell>
          <cell r="AP218" t="str">
            <v>NA</v>
          </cell>
          <cell r="AR218" t="str">
            <v>NA</v>
          </cell>
          <cell r="AT218" t="str">
            <v>NA</v>
          </cell>
          <cell r="AV218" t="str">
            <v>NA</v>
          </cell>
          <cell r="AX218" t="str">
            <v>NA</v>
          </cell>
          <cell r="AZ218" t="str">
            <v>NA</v>
          </cell>
          <cell r="BB218" t="str">
            <v>NA</v>
          </cell>
          <cell r="BD218" t="str">
            <v>NA</v>
          </cell>
          <cell r="BF218" t="str">
            <v>NA</v>
          </cell>
          <cell r="BH218" t="str">
            <v>NA</v>
          </cell>
          <cell r="BW218">
            <v>1552</v>
          </cell>
          <cell r="BX218">
            <v>-2792.7249999999999</v>
          </cell>
          <cell r="CI218" t="str">
            <v>DRAM_SDQS2_B</v>
          </cell>
        </row>
        <row r="219">
          <cell r="C219" t="str">
            <v>dram_d22</v>
          </cell>
          <cell r="E219" t="str">
            <v>GPIO</v>
          </cell>
          <cell r="I219" t="str">
            <v>mmdc</v>
          </cell>
          <cell r="J219" t="str">
            <v>DRAM_D[22]</v>
          </cell>
          <cell r="AF219" t="str">
            <v/>
          </cell>
          <cell r="AG219" t="str">
            <v/>
          </cell>
          <cell r="AH219" t="str">
            <v/>
          </cell>
          <cell r="AI219" t="str">
            <v/>
          </cell>
          <cell r="AJ219" t="str">
            <v>No</v>
          </cell>
          <cell r="AL219" t="str">
            <v>NA</v>
          </cell>
          <cell r="AN219" t="str">
            <v>CFG(R0DIV6)</v>
          </cell>
          <cell r="AP219" t="str">
            <v>NA</v>
          </cell>
          <cell r="AR219" t="str">
            <v>CFG(Disabled)</v>
          </cell>
          <cell r="AT219" t="str">
            <v>100KOhm PU</v>
          </cell>
          <cell r="AV219" t="str">
            <v>CFG(Pull)</v>
          </cell>
          <cell r="AX219" t="str">
            <v>CFG(Enabled)</v>
          </cell>
          <cell r="AZ219" t="str">
            <v>CFG(CMOS)</v>
          </cell>
          <cell r="BB219" t="str">
            <v>NA</v>
          </cell>
          <cell r="BD219" t="str">
            <v>CFG(II_OFF)</v>
          </cell>
          <cell r="BF219" t="str">
            <v>CFG(LPDDR2)</v>
          </cell>
          <cell r="BH219" t="str">
            <v>CFG(0)</v>
          </cell>
          <cell r="BW219">
            <v>1458</v>
          </cell>
          <cell r="BX219">
            <v>-2792.7249999999999</v>
          </cell>
          <cell r="CI219" t="str">
            <v>DRAM_D22</v>
          </cell>
        </row>
        <row r="220">
          <cell r="C220" t="str">
            <v>nvcc_dram__10</v>
          </cell>
          <cell r="E220" t="str">
            <v>NOISY_POWER</v>
          </cell>
          <cell r="AF220" t="str">
            <v/>
          </cell>
          <cell r="AG220" t="str">
            <v/>
          </cell>
          <cell r="AH220" t="str">
            <v/>
          </cell>
          <cell r="AI220" t="str">
            <v/>
          </cell>
          <cell r="AJ220" t="str">
            <v>NA</v>
          </cell>
          <cell r="AL220" t="str">
            <v>NA</v>
          </cell>
          <cell r="AN220" t="str">
            <v>NA</v>
          </cell>
          <cell r="AP220" t="str">
            <v>NA</v>
          </cell>
          <cell r="AR220" t="str">
            <v>NA</v>
          </cell>
          <cell r="AT220" t="str">
            <v>NA</v>
          </cell>
          <cell r="AV220" t="str">
            <v>NA</v>
          </cell>
          <cell r="AX220" t="str">
            <v>NA</v>
          </cell>
          <cell r="AZ220" t="str">
            <v>NA</v>
          </cell>
          <cell r="BB220" t="str">
            <v>NA</v>
          </cell>
          <cell r="BD220" t="str">
            <v>NA</v>
          </cell>
          <cell r="BF220" t="str">
            <v>NA</v>
          </cell>
          <cell r="BH220" t="str">
            <v>NA</v>
          </cell>
          <cell r="BW220">
            <v>2692.7249999999999</v>
          </cell>
          <cell r="BX220">
            <v>-2347.5</v>
          </cell>
          <cell r="CI220" t="str">
            <v>NVCC_DRAM</v>
          </cell>
        </row>
        <row r="221">
          <cell r="C221" t="str">
            <v>dram_d19</v>
          </cell>
          <cell r="E221" t="str">
            <v>GPIO</v>
          </cell>
          <cell r="I221" t="str">
            <v>mmdc</v>
          </cell>
          <cell r="J221" t="str">
            <v>DRAM_D[19]</v>
          </cell>
          <cell r="AF221" t="str">
            <v/>
          </cell>
          <cell r="AG221" t="str">
            <v/>
          </cell>
          <cell r="AH221" t="str">
            <v/>
          </cell>
          <cell r="AI221" t="str">
            <v/>
          </cell>
          <cell r="AJ221" t="str">
            <v>No</v>
          </cell>
          <cell r="AL221" t="str">
            <v>NA</v>
          </cell>
          <cell r="AN221" t="str">
            <v>CFG(R0DIV6)</v>
          </cell>
          <cell r="AP221" t="str">
            <v>NA</v>
          </cell>
          <cell r="AR221" t="str">
            <v>CFG(Disabled)</v>
          </cell>
          <cell r="AT221" t="str">
            <v>100KOhm PU</v>
          </cell>
          <cell r="AV221" t="str">
            <v>CFG(Pull)</v>
          </cell>
          <cell r="AX221" t="str">
            <v>CFG(Enabled)</v>
          </cell>
          <cell r="AZ221" t="str">
            <v>CFG(CMOS)</v>
          </cell>
          <cell r="BB221" t="str">
            <v>NA</v>
          </cell>
          <cell r="BD221" t="str">
            <v>CFG(II_OFF)</v>
          </cell>
          <cell r="BF221" t="str">
            <v>CFG(LPDDR2)</v>
          </cell>
          <cell r="BH221" t="str">
            <v>CFG(0)</v>
          </cell>
          <cell r="BW221">
            <v>1223</v>
          </cell>
          <cell r="BX221">
            <v>-2792.7249999999999</v>
          </cell>
          <cell r="CI221" t="str">
            <v>DRAM_D19</v>
          </cell>
        </row>
        <row r="222">
          <cell r="C222" t="str">
            <v>dram_d23</v>
          </cell>
          <cell r="E222" t="str">
            <v>GPIO</v>
          </cell>
          <cell r="I222" t="str">
            <v>mmdc</v>
          </cell>
          <cell r="J222" t="str">
            <v>DRAM_D[23]</v>
          </cell>
          <cell r="AF222" t="str">
            <v/>
          </cell>
          <cell r="AG222" t="str">
            <v/>
          </cell>
          <cell r="AH222" t="str">
            <v/>
          </cell>
          <cell r="AI222" t="str">
            <v/>
          </cell>
          <cell r="AJ222" t="str">
            <v>No</v>
          </cell>
          <cell r="AL222" t="str">
            <v>NA</v>
          </cell>
          <cell r="AN222" t="str">
            <v>CFG(R0DIV6)</v>
          </cell>
          <cell r="AP222" t="str">
            <v>NA</v>
          </cell>
          <cell r="AR222" t="str">
            <v>CFG(Disabled)</v>
          </cell>
          <cell r="AT222" t="str">
            <v>100KOhm PU</v>
          </cell>
          <cell r="AV222" t="str">
            <v>CFG(Pull)</v>
          </cell>
          <cell r="AX222" t="str">
            <v>CFG(Enabled)</v>
          </cell>
          <cell r="AZ222" t="str">
            <v>CFG(CMOS)</v>
          </cell>
          <cell r="BB222" t="str">
            <v>NA</v>
          </cell>
          <cell r="BD222" t="str">
            <v>CFG(II_OFF)</v>
          </cell>
          <cell r="BF222" t="str">
            <v>CFG(LPDDR2)</v>
          </cell>
          <cell r="BH222" t="str">
            <v>CFG(0)</v>
          </cell>
          <cell r="BW222">
            <v>1599</v>
          </cell>
          <cell r="BX222">
            <v>-2792.7249999999999</v>
          </cell>
          <cell r="CI222" t="str">
            <v>DRAM_D23</v>
          </cell>
        </row>
        <row r="223">
          <cell r="C223" t="str">
            <v>dram_d28</v>
          </cell>
          <cell r="E223" t="str">
            <v>GPIO</v>
          </cell>
          <cell r="I223" t="str">
            <v>mmdc</v>
          </cell>
          <cell r="J223" t="str">
            <v>DRAM_D[28]</v>
          </cell>
          <cell r="AF223" t="str">
            <v/>
          </cell>
          <cell r="AG223" t="str">
            <v/>
          </cell>
          <cell r="AH223" t="str">
            <v/>
          </cell>
          <cell r="AI223" t="str">
            <v/>
          </cell>
          <cell r="AJ223" t="str">
            <v>No</v>
          </cell>
          <cell r="AL223" t="str">
            <v>NA</v>
          </cell>
          <cell r="AN223" t="str">
            <v>CFG(R0DIV6)</v>
          </cell>
          <cell r="AP223" t="str">
            <v>NA</v>
          </cell>
          <cell r="AR223" t="str">
            <v>CFG(Disabled)</v>
          </cell>
          <cell r="AT223" t="str">
            <v>100KOhm PU</v>
          </cell>
          <cell r="AV223" t="str">
            <v>CFG(Pull)</v>
          </cell>
          <cell r="AX223" t="str">
            <v>CFG(Enabled)</v>
          </cell>
          <cell r="AZ223" t="str">
            <v>CFG(CMOS)</v>
          </cell>
          <cell r="BB223" t="str">
            <v>NA</v>
          </cell>
          <cell r="BD223" t="str">
            <v>CFG(II_OFF)</v>
          </cell>
          <cell r="BF223" t="str">
            <v>CFG(LPDDR2)</v>
          </cell>
          <cell r="BH223" t="str">
            <v>CFG(0)</v>
          </cell>
          <cell r="BW223">
            <v>471</v>
          </cell>
          <cell r="BX223">
            <v>-2792.7249999999999</v>
          </cell>
          <cell r="CI223" t="str">
            <v>DRAM_D28</v>
          </cell>
        </row>
        <row r="224">
          <cell r="C224" t="str">
            <v>nvcc_dram__11</v>
          </cell>
          <cell r="E224" t="str">
            <v>NOISY_POWER</v>
          </cell>
          <cell r="AF224" t="str">
            <v/>
          </cell>
          <cell r="AG224" t="str">
            <v/>
          </cell>
          <cell r="AH224" t="str">
            <v/>
          </cell>
          <cell r="AI224" t="str">
            <v/>
          </cell>
          <cell r="AJ224" t="str">
            <v>NA</v>
          </cell>
          <cell r="AL224" t="str">
            <v>NA</v>
          </cell>
          <cell r="AN224" t="str">
            <v>NA</v>
          </cell>
          <cell r="AP224" t="str">
            <v>NA</v>
          </cell>
          <cell r="AR224" t="str">
            <v>NA</v>
          </cell>
          <cell r="AT224" t="str">
            <v>NA</v>
          </cell>
          <cell r="AV224" t="str">
            <v>NA</v>
          </cell>
          <cell r="AX224" t="str">
            <v>NA</v>
          </cell>
          <cell r="AZ224" t="str">
            <v>NA</v>
          </cell>
          <cell r="BB224" t="str">
            <v>NA</v>
          </cell>
          <cell r="BD224" t="str">
            <v>NA</v>
          </cell>
          <cell r="BF224" t="str">
            <v>NA</v>
          </cell>
          <cell r="BH224" t="str">
            <v>NA</v>
          </cell>
          <cell r="BW224">
            <v>2692.7249999999999</v>
          </cell>
          <cell r="BX224">
            <v>-2084</v>
          </cell>
          <cell r="CI224" t="str">
            <v>NVCC_DRAM</v>
          </cell>
        </row>
        <row r="225">
          <cell r="C225" t="str">
            <v>dram_d29</v>
          </cell>
          <cell r="E225" t="str">
            <v>GPIO</v>
          </cell>
          <cell r="I225" t="str">
            <v>mmdc</v>
          </cell>
          <cell r="J225" t="str">
            <v>DRAM_D[29]</v>
          </cell>
          <cell r="AF225" t="str">
            <v/>
          </cell>
          <cell r="AG225" t="str">
            <v/>
          </cell>
          <cell r="AH225" t="str">
            <v/>
          </cell>
          <cell r="AI225" t="str">
            <v/>
          </cell>
          <cell r="AJ225" t="str">
            <v>No</v>
          </cell>
          <cell r="AL225" t="str">
            <v>NA</v>
          </cell>
          <cell r="AN225" t="str">
            <v>CFG(R0DIV6)</v>
          </cell>
          <cell r="AP225" t="str">
            <v>NA</v>
          </cell>
          <cell r="AR225" t="str">
            <v>CFG(Disabled)</v>
          </cell>
          <cell r="AT225" t="str">
            <v>100KOhm PU</v>
          </cell>
          <cell r="AV225" t="str">
            <v>CFG(Pull)</v>
          </cell>
          <cell r="AX225" t="str">
            <v>CFG(Enabled)</v>
          </cell>
          <cell r="AZ225" t="str">
            <v>CFG(CMOS)</v>
          </cell>
          <cell r="BB225" t="str">
            <v>NA</v>
          </cell>
          <cell r="BD225" t="str">
            <v>CFG(II_OFF)</v>
          </cell>
          <cell r="BF225" t="str">
            <v>CFG(LPDDR2)</v>
          </cell>
          <cell r="BH225" t="str">
            <v>CFG(0)</v>
          </cell>
          <cell r="BW225">
            <v>612</v>
          </cell>
          <cell r="BX225">
            <v>-2792.7249999999999</v>
          </cell>
          <cell r="CI225" t="str">
            <v>DRAM_D29</v>
          </cell>
        </row>
        <row r="226">
          <cell r="C226" t="str">
            <v>dram_d25</v>
          </cell>
          <cell r="E226" t="str">
            <v>GPIO</v>
          </cell>
          <cell r="I226" t="str">
            <v>mmdc</v>
          </cell>
          <cell r="J226" t="str">
            <v>DRAM_D[25]</v>
          </cell>
          <cell r="AF226" t="str">
            <v/>
          </cell>
          <cell r="AG226" t="str">
            <v/>
          </cell>
          <cell r="AH226" t="str">
            <v/>
          </cell>
          <cell r="AI226" t="str">
            <v/>
          </cell>
          <cell r="AJ226" t="str">
            <v>No</v>
          </cell>
          <cell r="AL226" t="str">
            <v>NA</v>
          </cell>
          <cell r="AN226" t="str">
            <v>CFG(R0DIV6)</v>
          </cell>
          <cell r="AP226" t="str">
            <v>NA</v>
          </cell>
          <cell r="AR226" t="str">
            <v>CFG(Disabled)</v>
          </cell>
          <cell r="AT226" t="str">
            <v>100KOhm PU</v>
          </cell>
          <cell r="AV226" t="str">
            <v>CFG(Pull)</v>
          </cell>
          <cell r="AX226" t="str">
            <v>CFG(Enabled)</v>
          </cell>
          <cell r="AZ226" t="str">
            <v>CFG(CMOS)</v>
          </cell>
          <cell r="BB226" t="str">
            <v>NA</v>
          </cell>
          <cell r="BD226" t="str">
            <v>CFG(II_OFF)</v>
          </cell>
          <cell r="BF226" t="str">
            <v>CFG(LPDDR2)</v>
          </cell>
          <cell r="BH226" t="str">
            <v>CFG(0)</v>
          </cell>
          <cell r="BW226">
            <v>330</v>
          </cell>
          <cell r="BX226">
            <v>-2792.7249999999999</v>
          </cell>
          <cell r="CI226" t="str">
            <v>DRAM_D25</v>
          </cell>
        </row>
        <row r="227">
          <cell r="C227" t="str">
            <v>dram_d24</v>
          </cell>
          <cell r="E227" t="str">
            <v>GPIO</v>
          </cell>
          <cell r="I227" t="str">
            <v>mmdc</v>
          </cell>
          <cell r="J227" t="str">
            <v>DRAM_D[24]</v>
          </cell>
          <cell r="AF227" t="str">
            <v/>
          </cell>
          <cell r="AG227" t="str">
            <v/>
          </cell>
          <cell r="AH227" t="str">
            <v/>
          </cell>
          <cell r="AI227" t="str">
            <v/>
          </cell>
          <cell r="AJ227" t="str">
            <v>No</v>
          </cell>
          <cell r="AL227" t="str">
            <v>NA</v>
          </cell>
          <cell r="AN227" t="str">
            <v>CFG(R0DIV6)</v>
          </cell>
          <cell r="AP227" t="str">
            <v>NA</v>
          </cell>
          <cell r="AR227" t="str">
            <v>CFG(Disabled)</v>
          </cell>
          <cell r="AT227" t="str">
            <v>100KOhm PU</v>
          </cell>
          <cell r="AV227" t="str">
            <v>CFG(Pull)</v>
          </cell>
          <cell r="AX227" t="str">
            <v>CFG(Enabled)</v>
          </cell>
          <cell r="AZ227" t="str">
            <v>CFG(CMOS)</v>
          </cell>
          <cell r="BB227" t="str">
            <v>NA</v>
          </cell>
          <cell r="BD227" t="str">
            <v>CFG(II_OFF)</v>
          </cell>
          <cell r="BF227" t="str">
            <v>CFG(LPDDR2)</v>
          </cell>
          <cell r="BH227" t="str">
            <v>CFG(0)</v>
          </cell>
          <cell r="BW227">
            <v>189</v>
          </cell>
          <cell r="BX227">
            <v>-2792.7249999999999</v>
          </cell>
          <cell r="CI227" t="str">
            <v>DRAM_D24</v>
          </cell>
        </row>
        <row r="228">
          <cell r="C228" t="str">
            <v>nvcc_dram__12</v>
          </cell>
          <cell r="E228" t="str">
            <v>NOISY_POWER</v>
          </cell>
          <cell r="AF228" t="str">
            <v/>
          </cell>
          <cell r="AG228" t="str">
            <v/>
          </cell>
          <cell r="AH228" t="str">
            <v/>
          </cell>
          <cell r="AI228" t="str">
            <v/>
          </cell>
          <cell r="AJ228" t="str">
            <v>NA</v>
          </cell>
          <cell r="AL228" t="str">
            <v>NA</v>
          </cell>
          <cell r="AN228" t="str">
            <v>NA</v>
          </cell>
          <cell r="AP228" t="str">
            <v>NA</v>
          </cell>
          <cell r="AR228" t="str">
            <v>NA</v>
          </cell>
          <cell r="AT228" t="str">
            <v>NA</v>
          </cell>
          <cell r="AV228" t="str">
            <v>NA</v>
          </cell>
          <cell r="AX228" t="str">
            <v>NA</v>
          </cell>
          <cell r="AZ228" t="str">
            <v>NA</v>
          </cell>
          <cell r="BB228" t="str">
            <v>NA</v>
          </cell>
          <cell r="BD228" t="str">
            <v>NA</v>
          </cell>
          <cell r="BF228" t="str">
            <v>NA</v>
          </cell>
          <cell r="BH228" t="str">
            <v>NA</v>
          </cell>
          <cell r="BW228">
            <v>2692.7249999999999</v>
          </cell>
          <cell r="BX228">
            <v>-2033.5</v>
          </cell>
          <cell r="CI228" t="str">
            <v>NVCC_DRAM</v>
          </cell>
        </row>
        <row r="229">
          <cell r="C229" t="str">
            <v>dram_sdqs3</v>
          </cell>
          <cell r="E229" t="str">
            <v>GPIO</v>
          </cell>
          <cell r="I229" t="str">
            <v>mmdc</v>
          </cell>
          <cell r="J229" t="str">
            <v>DRAM_SDQS[3]</v>
          </cell>
          <cell r="AF229" t="str">
            <v/>
          </cell>
          <cell r="AG229" t="str">
            <v/>
          </cell>
          <cell r="AH229" t="str">
            <v/>
          </cell>
          <cell r="AI229" t="str">
            <v/>
          </cell>
          <cell r="AJ229" t="str">
            <v>No</v>
          </cell>
          <cell r="AL229" t="str">
            <v>NA</v>
          </cell>
          <cell r="AN229" t="str">
            <v>CFG(R0DIV6)</v>
          </cell>
          <cell r="AP229" t="str">
            <v>NA</v>
          </cell>
          <cell r="AR229" t="str">
            <v>CFG(Disabled)</v>
          </cell>
          <cell r="AT229" t="str">
            <v>CFG(100KOhm PD)</v>
          </cell>
          <cell r="AV229" t="str">
            <v>CFG(Pull)</v>
          </cell>
          <cell r="AX229" t="str">
            <v>CFG(Disabled)</v>
          </cell>
          <cell r="AZ229" t="str">
            <v>CFG(CMOS)</v>
          </cell>
          <cell r="BB229" t="str">
            <v>NA</v>
          </cell>
          <cell r="BD229" t="str">
            <v>CFG(II_OFF)</v>
          </cell>
          <cell r="BF229" t="str">
            <v>CFG(LPDDR2)</v>
          </cell>
          <cell r="BH229" t="str">
            <v>NA</v>
          </cell>
          <cell r="BW229">
            <v>659</v>
          </cell>
          <cell r="BX229">
            <v>-2792.7249999999999</v>
          </cell>
          <cell r="CI229" t="str">
            <v>DRAM_SDQS3</v>
          </cell>
        </row>
        <row r="230">
          <cell r="C230" t="str">
            <v>dram_sdqs3</v>
          </cell>
          <cell r="E230" t="str">
            <v/>
          </cell>
          <cell r="J230" t="str">
            <v>padn</v>
          </cell>
          <cell r="AF230" t="str">
            <v/>
          </cell>
          <cell r="AG230" t="str">
            <v/>
          </cell>
          <cell r="AH230" t="str">
            <v/>
          </cell>
          <cell r="AI230" t="str">
            <v/>
          </cell>
          <cell r="AJ230" t="e">
            <v>#N/A</v>
          </cell>
          <cell r="AL230" t="str">
            <v>NA</v>
          </cell>
          <cell r="AN230" t="str">
            <v>NA</v>
          </cell>
          <cell r="AP230" t="str">
            <v>NA</v>
          </cell>
          <cell r="AR230" t="str">
            <v>NA</v>
          </cell>
          <cell r="AT230" t="str">
            <v>NA</v>
          </cell>
          <cell r="AV230" t="str">
            <v>NA</v>
          </cell>
          <cell r="AX230" t="str">
            <v>NA</v>
          </cell>
          <cell r="AZ230" t="str">
            <v>NA</v>
          </cell>
          <cell r="BB230" t="str">
            <v>NA</v>
          </cell>
          <cell r="BD230" t="str">
            <v>NA</v>
          </cell>
          <cell r="BF230" t="str">
            <v>NA</v>
          </cell>
          <cell r="BH230" t="str">
            <v>NA</v>
          </cell>
          <cell r="BW230">
            <v>706</v>
          </cell>
          <cell r="BX230">
            <v>-2792.7249999999999</v>
          </cell>
          <cell r="CI230" t="str">
            <v>DRAM_SDQS3_B</v>
          </cell>
        </row>
        <row r="231">
          <cell r="C231" t="str">
            <v>dram_dqm3</v>
          </cell>
          <cell r="E231" t="str">
            <v>GPIO</v>
          </cell>
          <cell r="I231" t="str">
            <v>mmdc</v>
          </cell>
          <cell r="J231" t="str">
            <v>DRAM_DQM[3]</v>
          </cell>
          <cell r="AF231" t="str">
            <v/>
          </cell>
          <cell r="AG231" t="str">
            <v/>
          </cell>
          <cell r="AH231" t="str">
            <v/>
          </cell>
          <cell r="AI231" t="str">
            <v/>
          </cell>
          <cell r="AJ231" t="str">
            <v>No</v>
          </cell>
          <cell r="AL231" t="str">
            <v>NA</v>
          </cell>
          <cell r="AN231" t="str">
            <v>CFG(R0DIV6)</v>
          </cell>
          <cell r="AP231" t="str">
            <v>NA</v>
          </cell>
          <cell r="AR231" t="str">
            <v>CFG(Disabled)</v>
          </cell>
          <cell r="AT231" t="str">
            <v>100KOhm PU</v>
          </cell>
          <cell r="AV231" t="str">
            <v>CFG(Pull)</v>
          </cell>
          <cell r="AX231" t="str">
            <v>CFG(Enabled)</v>
          </cell>
          <cell r="AZ231" t="str">
            <v>CFG(CMOS)</v>
          </cell>
          <cell r="BB231" t="str">
            <v>NA</v>
          </cell>
          <cell r="BD231" t="str">
            <v>CFG(II_OFF)</v>
          </cell>
          <cell r="BF231" t="str">
            <v>CFG(LPDDR2)</v>
          </cell>
          <cell r="BH231" t="str">
            <v>CFG(0)</v>
          </cell>
          <cell r="BW231">
            <v>941</v>
          </cell>
          <cell r="BX231">
            <v>-2792.7249999999999</v>
          </cell>
          <cell r="CI231" t="str">
            <v>DRAM_DQM3</v>
          </cell>
        </row>
        <row r="232">
          <cell r="C232" t="str">
            <v>nvcc_dram__13</v>
          </cell>
          <cell r="E232" t="str">
            <v>NOISY_POWER</v>
          </cell>
          <cell r="AF232" t="str">
            <v/>
          </cell>
          <cell r="AG232" t="str">
            <v/>
          </cell>
          <cell r="AH232" t="str">
            <v/>
          </cell>
          <cell r="AI232" t="str">
            <v/>
          </cell>
          <cell r="AJ232" t="str">
            <v>NA</v>
          </cell>
          <cell r="AL232" t="str">
            <v>NA</v>
          </cell>
          <cell r="AN232" t="str">
            <v>NA</v>
          </cell>
          <cell r="AP232" t="str">
            <v>NA</v>
          </cell>
          <cell r="AR232" t="str">
            <v>NA</v>
          </cell>
          <cell r="AT232" t="str">
            <v>NA</v>
          </cell>
          <cell r="AV232" t="str">
            <v>NA</v>
          </cell>
          <cell r="AX232" t="str">
            <v>NA</v>
          </cell>
          <cell r="AZ232" t="str">
            <v>NA</v>
          </cell>
          <cell r="BB232" t="str">
            <v>NA</v>
          </cell>
          <cell r="BD232" t="str">
            <v>NA</v>
          </cell>
          <cell r="BF232" t="str">
            <v>NA</v>
          </cell>
          <cell r="BH232" t="str">
            <v>NA</v>
          </cell>
          <cell r="BW232">
            <v>2692.7249999999999</v>
          </cell>
          <cell r="BX232">
            <v>-1746.5</v>
          </cell>
          <cell r="CI232" t="str">
            <v>NVCC_DRAM</v>
          </cell>
        </row>
        <row r="233">
          <cell r="C233" t="str">
            <v>dram_d27</v>
          </cell>
          <cell r="E233" t="str">
            <v>GPIO</v>
          </cell>
          <cell r="I233" t="str">
            <v>mmdc</v>
          </cell>
          <cell r="J233" t="str">
            <v>DRAM_D[27]</v>
          </cell>
          <cell r="AF233" t="str">
            <v/>
          </cell>
          <cell r="AG233" t="str">
            <v/>
          </cell>
          <cell r="AH233" t="str">
            <v/>
          </cell>
          <cell r="AI233" t="str">
            <v/>
          </cell>
          <cell r="AJ233" t="str">
            <v>No</v>
          </cell>
          <cell r="AL233" t="str">
            <v>NA</v>
          </cell>
          <cell r="AN233" t="str">
            <v>CFG(R0DIV6)</v>
          </cell>
          <cell r="AP233" t="str">
            <v>NA</v>
          </cell>
          <cell r="AR233" t="str">
            <v>CFG(Disabled)</v>
          </cell>
          <cell r="AT233" t="str">
            <v>100KOhm PU</v>
          </cell>
          <cell r="AV233" t="str">
            <v>CFG(Pull)</v>
          </cell>
          <cell r="AX233" t="str">
            <v>CFG(Enabled)</v>
          </cell>
          <cell r="AZ233" t="str">
            <v>CFG(CMOS)</v>
          </cell>
          <cell r="BB233" t="str">
            <v>NA</v>
          </cell>
          <cell r="BD233" t="str">
            <v>CFG(II_OFF)</v>
          </cell>
          <cell r="BF233" t="str">
            <v>CFG(LPDDR2)</v>
          </cell>
          <cell r="BH233" t="str">
            <v>CFG(0)</v>
          </cell>
          <cell r="BW233">
            <v>424</v>
          </cell>
          <cell r="BX233">
            <v>-2792.7249999999999</v>
          </cell>
          <cell r="CI233" t="str">
            <v>DRAM_D27</v>
          </cell>
        </row>
        <row r="234">
          <cell r="C234" t="str">
            <v>pfill_calib__3</v>
          </cell>
          <cell r="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I234" t="str">
            <v/>
          </cell>
          <cell r="AJ234" t="str">
            <v>NA</v>
          </cell>
          <cell r="AL234" t="str">
            <v>NA</v>
          </cell>
          <cell r="AN234" t="str">
            <v>NA</v>
          </cell>
          <cell r="AP234" t="str">
            <v>NA</v>
          </cell>
          <cell r="AR234" t="str">
            <v>NA</v>
          </cell>
          <cell r="AT234" t="str">
            <v>NA</v>
          </cell>
          <cell r="AV234" t="str">
            <v>NA</v>
          </cell>
          <cell r="AX234" t="str">
            <v>NA</v>
          </cell>
          <cell r="AZ234" t="str">
            <v>NA</v>
          </cell>
          <cell r="BB234" t="str">
            <v>NA</v>
          </cell>
          <cell r="BD234" t="str">
            <v>NA</v>
          </cell>
          <cell r="BF234" t="str">
            <v>NA</v>
          </cell>
          <cell r="BH234" t="str">
            <v>NA</v>
          </cell>
          <cell r="BW234">
            <v>-1995</v>
          </cell>
          <cell r="BX234">
            <v>-2792.7249999999999</v>
          </cell>
          <cell r="CI234">
            <v>0</v>
          </cell>
        </row>
        <row r="235">
          <cell r="C235" t="str">
            <v>dram_d31</v>
          </cell>
          <cell r="E235" t="str">
            <v>GPIO</v>
          </cell>
          <cell r="I235" t="str">
            <v>mmdc</v>
          </cell>
          <cell r="J235" t="str">
            <v>DRAM_D[31]</v>
          </cell>
          <cell r="AF235" t="str">
            <v/>
          </cell>
          <cell r="AG235" t="str">
            <v/>
          </cell>
          <cell r="AH235" t="str">
            <v/>
          </cell>
          <cell r="AI235" t="str">
            <v/>
          </cell>
          <cell r="AJ235" t="str">
            <v>No</v>
          </cell>
          <cell r="AL235" t="str">
            <v>NA</v>
          </cell>
          <cell r="AN235" t="str">
            <v>CFG(R0DIV6)</v>
          </cell>
          <cell r="AP235" t="str">
            <v>NA</v>
          </cell>
          <cell r="AR235" t="str">
            <v>CFG(Disabled)</v>
          </cell>
          <cell r="AT235" t="str">
            <v>100KOhm PU</v>
          </cell>
          <cell r="AV235" t="str">
            <v>CFG(Pull)</v>
          </cell>
          <cell r="AX235" t="str">
            <v>CFG(Enabled)</v>
          </cell>
          <cell r="AZ235" t="str">
            <v>CFG(CMOS)</v>
          </cell>
          <cell r="BB235" t="str">
            <v>NA</v>
          </cell>
          <cell r="BD235" t="str">
            <v>CFG(II_OFF)</v>
          </cell>
          <cell r="BF235" t="str">
            <v>CFG(LPDDR2)</v>
          </cell>
          <cell r="BH235" t="str">
            <v>CFG(0)</v>
          </cell>
          <cell r="BW235">
            <v>894</v>
          </cell>
          <cell r="BX235">
            <v>-2792.7249999999999</v>
          </cell>
          <cell r="CI235" t="str">
            <v>DRAM_D31</v>
          </cell>
        </row>
        <row r="236">
          <cell r="C236" t="str">
            <v>nvcc_dram2p5__2</v>
          </cell>
          <cell r="E236" t="str">
            <v>NOISY_POWER</v>
          </cell>
          <cell r="AF236" t="str">
            <v/>
          </cell>
          <cell r="AG236" t="str">
            <v/>
          </cell>
          <cell r="AH236" t="str">
            <v/>
          </cell>
          <cell r="AI236" t="str">
            <v/>
          </cell>
          <cell r="AJ236" t="str">
            <v>NA</v>
          </cell>
          <cell r="AL236" t="str">
            <v>NA</v>
          </cell>
          <cell r="AN236" t="str">
            <v>NA</v>
          </cell>
          <cell r="AP236" t="str">
            <v>NA</v>
          </cell>
          <cell r="AR236" t="str">
            <v>NA</v>
          </cell>
          <cell r="AT236" t="str">
            <v>NA</v>
          </cell>
          <cell r="AV236" t="str">
            <v>NA</v>
          </cell>
          <cell r="AX236" t="str">
            <v>NA</v>
          </cell>
          <cell r="AZ236" t="str">
            <v>NA</v>
          </cell>
          <cell r="BB236" t="str">
            <v>NA</v>
          </cell>
          <cell r="BD236" t="str">
            <v>NA</v>
          </cell>
          <cell r="BF236" t="str">
            <v>NA</v>
          </cell>
          <cell r="BH236" t="str">
            <v>NA</v>
          </cell>
          <cell r="BW236">
            <v>236</v>
          </cell>
          <cell r="BX236">
            <v>-2792.7249999999999</v>
          </cell>
          <cell r="CI236" t="str">
            <v>NVCC_DRAM2P5</v>
          </cell>
        </row>
        <row r="237">
          <cell r="C237" t="str">
            <v>nvcc_dram__14</v>
          </cell>
          <cell r="E237" t="str">
            <v>NOISY_POWER</v>
          </cell>
          <cell r="AF237" t="str">
            <v/>
          </cell>
          <cell r="AG237" t="str">
            <v/>
          </cell>
          <cell r="AH237" t="str">
            <v/>
          </cell>
          <cell r="AI237" t="str">
            <v/>
          </cell>
          <cell r="AJ237" t="str">
            <v>NA</v>
          </cell>
          <cell r="AL237" t="str">
            <v>NA</v>
          </cell>
          <cell r="AN237" t="str">
            <v>NA</v>
          </cell>
          <cell r="AP237" t="str">
            <v>NA</v>
          </cell>
          <cell r="AR237" t="str">
            <v>NA</v>
          </cell>
          <cell r="AT237" t="str">
            <v>NA</v>
          </cell>
          <cell r="AV237" t="str">
            <v>NA</v>
          </cell>
          <cell r="AX237" t="str">
            <v>NA</v>
          </cell>
          <cell r="AZ237" t="str">
            <v>NA</v>
          </cell>
          <cell r="BB237" t="str">
            <v>NA</v>
          </cell>
          <cell r="BD237" t="str">
            <v>NA</v>
          </cell>
          <cell r="BF237" t="str">
            <v>NA</v>
          </cell>
          <cell r="BH237" t="str">
            <v>NA</v>
          </cell>
          <cell r="BW237">
            <v>2692.7249999999999</v>
          </cell>
          <cell r="BX237">
            <v>-1793.5</v>
          </cell>
          <cell r="CI237" t="str">
            <v>NVCC_DRAM</v>
          </cell>
        </row>
        <row r="238">
          <cell r="C238" t="str">
            <v>dram_d30</v>
          </cell>
          <cell r="E238" t="str">
            <v>GPIO</v>
          </cell>
          <cell r="I238" t="str">
            <v>mmdc</v>
          </cell>
          <cell r="J238" t="str">
            <v>DRAM_D[30]</v>
          </cell>
          <cell r="AF238" t="str">
            <v/>
          </cell>
          <cell r="AG238" t="str">
            <v/>
          </cell>
          <cell r="AH238" t="str">
            <v/>
          </cell>
          <cell r="AI238" t="str">
            <v/>
          </cell>
          <cell r="AJ238" t="str">
            <v>No</v>
          </cell>
          <cell r="AL238" t="str">
            <v>NA</v>
          </cell>
          <cell r="AN238" t="str">
            <v>CFG(R0DIV6)</v>
          </cell>
          <cell r="AP238" t="str">
            <v>NA</v>
          </cell>
          <cell r="AR238" t="str">
            <v>CFG(Disabled)</v>
          </cell>
          <cell r="AT238" t="str">
            <v>100KOhm PU</v>
          </cell>
          <cell r="AV238" t="str">
            <v>CFG(Pull)</v>
          </cell>
          <cell r="AX238" t="str">
            <v>CFG(Enabled)</v>
          </cell>
          <cell r="AZ238" t="str">
            <v>CFG(CMOS)</v>
          </cell>
          <cell r="BB238" t="str">
            <v>NA</v>
          </cell>
          <cell r="BD238" t="str">
            <v>CFG(II_OFF)</v>
          </cell>
          <cell r="BF238" t="str">
            <v>CFG(LPDDR2)</v>
          </cell>
          <cell r="BH238" t="str">
            <v>CFG(0)</v>
          </cell>
          <cell r="BW238">
            <v>753</v>
          </cell>
          <cell r="BX238">
            <v>-2792.7249999999999</v>
          </cell>
          <cell r="CI238" t="str">
            <v>DRAM_D30</v>
          </cell>
        </row>
        <row r="239">
          <cell r="C239" t="str">
            <v>dram_d26</v>
          </cell>
          <cell r="E239" t="str">
            <v>GPIO</v>
          </cell>
          <cell r="I239" t="str">
            <v>mmdc</v>
          </cell>
          <cell r="J239" t="str">
            <v>DRAM_D[26]</v>
          </cell>
          <cell r="AF239" t="str">
            <v/>
          </cell>
          <cell r="AG239" t="str">
            <v/>
          </cell>
          <cell r="AH239" t="str">
            <v/>
          </cell>
          <cell r="AI239" t="str">
            <v/>
          </cell>
          <cell r="AJ239" t="str">
            <v>No</v>
          </cell>
          <cell r="AL239" t="str">
            <v>NA</v>
          </cell>
          <cell r="AN239" t="str">
            <v>CFG(R0DIV6)</v>
          </cell>
          <cell r="AP239" t="str">
            <v>NA</v>
          </cell>
          <cell r="AR239" t="str">
            <v>CFG(Disabled)</v>
          </cell>
          <cell r="AT239" t="str">
            <v>100KOhm PU</v>
          </cell>
          <cell r="AV239" t="str">
            <v>CFG(Pull)</v>
          </cell>
          <cell r="AX239" t="str">
            <v>CFG(Enabled)</v>
          </cell>
          <cell r="AZ239" t="str">
            <v>CFG(CMOS)</v>
          </cell>
          <cell r="BB239" t="str">
            <v>NA</v>
          </cell>
          <cell r="BD239" t="str">
            <v>CFG(II_OFF)</v>
          </cell>
          <cell r="BF239" t="str">
            <v>CFG(LPDDR2)</v>
          </cell>
          <cell r="BH239" t="str">
            <v>CFG(0)</v>
          </cell>
          <cell r="BW239">
            <v>377</v>
          </cell>
          <cell r="BX239">
            <v>-2792.7249999999999</v>
          </cell>
          <cell r="CI239" t="str">
            <v>DRAM_D26</v>
          </cell>
        </row>
        <row r="240">
          <cell r="C240" t="str">
            <v>dram_sdcke0</v>
          </cell>
          <cell r="E240" t="str">
            <v>GPIO</v>
          </cell>
          <cell r="I240" t="str">
            <v>mmdc</v>
          </cell>
          <cell r="J240" t="str">
            <v>DRAM_SDCKE[0]</v>
          </cell>
          <cell r="AF240" t="str">
            <v/>
          </cell>
          <cell r="AG240" t="str">
            <v/>
          </cell>
          <cell r="AH240" t="str">
            <v/>
          </cell>
          <cell r="AI240" t="str">
            <v/>
          </cell>
          <cell r="AJ240" t="str">
            <v>No</v>
          </cell>
          <cell r="AL240" t="str">
            <v>NA</v>
          </cell>
          <cell r="AN240" t="str">
            <v>CFG(R0DIV6)</v>
          </cell>
          <cell r="AP240" t="str">
            <v>NA</v>
          </cell>
          <cell r="AR240" t="str">
            <v>CFG(Disabled)</v>
          </cell>
          <cell r="AT240" t="str">
            <v>CFG(100KOhm PD)</v>
          </cell>
          <cell r="AV240" t="str">
            <v>CFG(Pull)</v>
          </cell>
          <cell r="AX240" t="str">
            <v>CFG(Enabled)</v>
          </cell>
          <cell r="AZ240" t="str">
            <v>CFG(CMOS)</v>
          </cell>
          <cell r="BB240" t="str">
            <v>NA</v>
          </cell>
          <cell r="BD240" t="str">
            <v>CFG(II_OFF)</v>
          </cell>
          <cell r="BF240" t="str">
            <v>CFG(LPDDR2)</v>
          </cell>
          <cell r="BH240" t="str">
            <v>CFG(0)</v>
          </cell>
          <cell r="BW240">
            <v>2692.7249999999999</v>
          </cell>
          <cell r="BX240">
            <v>-1416.5</v>
          </cell>
          <cell r="CI240" t="str">
            <v>DRAM_SDCKE0</v>
          </cell>
        </row>
        <row r="241">
          <cell r="C241" t="str">
            <v>nvcc_dram__15</v>
          </cell>
          <cell r="E241" t="str">
            <v>NOISY_POWER</v>
          </cell>
          <cell r="AF241" t="str">
            <v/>
          </cell>
          <cell r="AG241" t="str">
            <v/>
          </cell>
          <cell r="AH241" t="str">
            <v/>
          </cell>
          <cell r="AI241" t="str">
            <v/>
          </cell>
          <cell r="AJ241" t="str">
            <v>NA</v>
          </cell>
          <cell r="AL241" t="str">
            <v>NA</v>
          </cell>
          <cell r="AN241" t="str">
            <v>NA</v>
          </cell>
          <cell r="AP241" t="str">
            <v>NA</v>
          </cell>
          <cell r="AR241" t="str">
            <v>NA</v>
          </cell>
          <cell r="AT241" t="str">
            <v>NA</v>
          </cell>
          <cell r="AV241" t="str">
            <v>NA</v>
          </cell>
          <cell r="AX241" t="str">
            <v>NA</v>
          </cell>
          <cell r="AZ241" t="str">
            <v>NA</v>
          </cell>
          <cell r="BB241" t="str">
            <v>NA</v>
          </cell>
          <cell r="BD241" t="str">
            <v>NA</v>
          </cell>
          <cell r="BF241" t="str">
            <v>NA</v>
          </cell>
          <cell r="BH241" t="str">
            <v>NA</v>
          </cell>
          <cell r="BW241">
            <v>2692.7249999999999</v>
          </cell>
          <cell r="BX241">
            <v>-1510.5</v>
          </cell>
          <cell r="CI241" t="str">
            <v>NVCC_DRAM</v>
          </cell>
        </row>
        <row r="242">
          <cell r="C242" t="str">
            <v>dram_sdcke1</v>
          </cell>
          <cell r="E242" t="str">
            <v>GPIO</v>
          </cell>
          <cell r="I242" t="str">
            <v>mmdc</v>
          </cell>
          <cell r="J242" t="str">
            <v>DRAM_SDCKE[1]</v>
          </cell>
          <cell r="AF242" t="str">
            <v/>
          </cell>
          <cell r="AG242" t="str">
            <v/>
          </cell>
          <cell r="AH242" t="str">
            <v/>
          </cell>
          <cell r="AI242" t="str">
            <v/>
          </cell>
          <cell r="AJ242" t="str">
            <v>No</v>
          </cell>
          <cell r="AL242" t="str">
            <v>NA</v>
          </cell>
          <cell r="AN242" t="str">
            <v>CFG(R0DIV6)</v>
          </cell>
          <cell r="AP242" t="str">
            <v>NA</v>
          </cell>
          <cell r="AR242" t="str">
            <v>CFG(Disabled)</v>
          </cell>
          <cell r="AT242" t="str">
            <v>CFG(100KOhm PD)</v>
          </cell>
          <cell r="AV242" t="str">
            <v>CFG(Pull)</v>
          </cell>
          <cell r="AX242" t="str">
            <v>CFG(Enabled)</v>
          </cell>
          <cell r="AZ242" t="str">
            <v>CFG(CMOS)</v>
          </cell>
          <cell r="BB242" t="str">
            <v>NA</v>
          </cell>
          <cell r="BD242" t="str">
            <v>CFG(II_OFF)</v>
          </cell>
          <cell r="BF242" t="str">
            <v>CFG(LPDDR2)</v>
          </cell>
          <cell r="BH242" t="str">
            <v>CFG(0)</v>
          </cell>
          <cell r="BW242">
            <v>2692.7249999999999</v>
          </cell>
          <cell r="BX242">
            <v>-1274.5</v>
          </cell>
          <cell r="CI242" t="str">
            <v>DRAM_SDCKE1</v>
          </cell>
        </row>
        <row r="243">
          <cell r="C243" t="str">
            <v>dram_a15</v>
          </cell>
          <cell r="E243" t="str">
            <v>GPIO</v>
          </cell>
          <cell r="I243" t="str">
            <v>mmdc</v>
          </cell>
          <cell r="J243" t="str">
            <v>DRAM_A[15]</v>
          </cell>
          <cell r="AF243" t="str">
            <v/>
          </cell>
          <cell r="AG243" t="str">
            <v/>
          </cell>
          <cell r="AH243" t="str">
            <v/>
          </cell>
          <cell r="AI243" t="str">
            <v/>
          </cell>
          <cell r="AJ243" t="str">
            <v>No</v>
          </cell>
          <cell r="AL243" t="str">
            <v>NA</v>
          </cell>
          <cell r="AN243" t="str">
            <v>CFG(R0DIV6)</v>
          </cell>
          <cell r="AP243" t="str">
            <v>NA</v>
          </cell>
          <cell r="AR243" t="str">
            <v>CFG(Disabled)</v>
          </cell>
          <cell r="AT243" t="str">
            <v>100KOhm PU</v>
          </cell>
          <cell r="AV243" t="str">
            <v>CFG(Pull)</v>
          </cell>
          <cell r="AX243" t="str">
            <v>CFG(Enabled)</v>
          </cell>
          <cell r="AZ243" t="str">
            <v>CFG(CMOS)</v>
          </cell>
          <cell r="BB243" t="str">
            <v>NA</v>
          </cell>
          <cell r="BD243" t="str">
            <v>CFG(II_OFF)</v>
          </cell>
          <cell r="BF243" t="str">
            <v>CFG(LPDDR2)</v>
          </cell>
          <cell r="BH243" t="str">
            <v>CFG(0)</v>
          </cell>
          <cell r="BW243">
            <v>2692.7249999999999</v>
          </cell>
          <cell r="BX243">
            <v>-2292</v>
          </cell>
          <cell r="CI243" t="str">
            <v>DRAM_A15</v>
          </cell>
        </row>
        <row r="244">
          <cell r="C244" t="str">
            <v>dram_a14</v>
          </cell>
          <cell r="E244" t="str">
            <v>GPIO</v>
          </cell>
          <cell r="I244" t="str">
            <v>mmdc</v>
          </cell>
          <cell r="J244" t="str">
            <v>DRAM_A[14]</v>
          </cell>
          <cell r="AF244" t="str">
            <v/>
          </cell>
          <cell r="AG244" t="str">
            <v/>
          </cell>
          <cell r="AH244" t="str">
            <v/>
          </cell>
          <cell r="AI244" t="str">
            <v/>
          </cell>
          <cell r="AJ244" t="str">
            <v>No</v>
          </cell>
          <cell r="AL244" t="str">
            <v>NA</v>
          </cell>
          <cell r="AN244" t="str">
            <v>CFG(R0DIV6)</v>
          </cell>
          <cell r="AP244" t="str">
            <v>NA</v>
          </cell>
          <cell r="AR244" t="str">
            <v>CFG(Disabled)</v>
          </cell>
          <cell r="AT244" t="str">
            <v>100KOhm PU</v>
          </cell>
          <cell r="AV244" t="str">
            <v>CFG(Pull)</v>
          </cell>
          <cell r="AX244" t="str">
            <v>CFG(Enabled)</v>
          </cell>
          <cell r="AZ244" t="str">
            <v>CFG(CMOS)</v>
          </cell>
          <cell r="BB244" t="str">
            <v>NA</v>
          </cell>
          <cell r="BD244" t="str">
            <v>CFG(II_OFF)</v>
          </cell>
          <cell r="BF244" t="str">
            <v>CFG(LPDDR2)</v>
          </cell>
          <cell r="BH244" t="str">
            <v>CFG(0)</v>
          </cell>
          <cell r="BW244">
            <v>2692.7249999999999</v>
          </cell>
          <cell r="BX244">
            <v>-2457.5</v>
          </cell>
          <cell r="CI244" t="str">
            <v>DRAM_A14</v>
          </cell>
        </row>
        <row r="245">
          <cell r="C245" t="str">
            <v>dram_sdba2</v>
          </cell>
          <cell r="E245" t="str">
            <v>GPIO</v>
          </cell>
          <cell r="I245" t="str">
            <v>mmdc</v>
          </cell>
          <cell r="J245" t="str">
            <v>DRAM_SDBA[2]</v>
          </cell>
          <cell r="AF245" t="str">
            <v/>
          </cell>
          <cell r="AG245" t="str">
            <v/>
          </cell>
          <cell r="AH245" t="str">
            <v/>
          </cell>
          <cell r="AI245" t="str">
            <v/>
          </cell>
          <cell r="AJ245" t="str">
            <v>No</v>
          </cell>
          <cell r="AL245" t="str">
            <v>NA</v>
          </cell>
          <cell r="AN245" t="str">
            <v>CFG(R0DIV6)</v>
          </cell>
          <cell r="AP245" t="str">
            <v>NA</v>
          </cell>
          <cell r="AR245" t="str">
            <v>CFG(Disabled)</v>
          </cell>
          <cell r="AT245" t="str">
            <v>100KOhm PU</v>
          </cell>
          <cell r="AV245" t="str">
            <v>CFG(Pull)</v>
          </cell>
          <cell r="AX245" t="str">
            <v>CFG(Enabled)</v>
          </cell>
          <cell r="AZ245" t="str">
            <v>CFG(CMOS)</v>
          </cell>
          <cell r="BB245" t="str">
            <v>NA</v>
          </cell>
          <cell r="BD245" t="str">
            <v>CFG(II_OFF)</v>
          </cell>
          <cell r="BF245" t="str">
            <v>CFG(LPDDR2)</v>
          </cell>
          <cell r="BH245" t="str">
            <v>CFG(0)</v>
          </cell>
          <cell r="BW245">
            <v>2692.7249999999999</v>
          </cell>
          <cell r="BX245">
            <v>-1558</v>
          </cell>
          <cell r="CI245" t="str">
            <v>DRAM_SDBA2</v>
          </cell>
        </row>
        <row r="246">
          <cell r="C246" t="str">
            <v>dram_a11</v>
          </cell>
          <cell r="E246" t="str">
            <v>GPIO</v>
          </cell>
          <cell r="I246" t="str">
            <v>mmdc</v>
          </cell>
          <cell r="J246" t="str">
            <v>DRAM_A[11]</v>
          </cell>
          <cell r="AF246" t="str">
            <v/>
          </cell>
          <cell r="AG246" t="str">
            <v/>
          </cell>
          <cell r="AH246" t="str">
            <v/>
          </cell>
          <cell r="AI246" t="str">
            <v/>
          </cell>
          <cell r="AJ246" t="str">
            <v>No</v>
          </cell>
          <cell r="AL246" t="str">
            <v>NA</v>
          </cell>
          <cell r="AN246" t="str">
            <v>CFG(R0DIV6)</v>
          </cell>
          <cell r="AP246" t="str">
            <v>NA</v>
          </cell>
          <cell r="AR246" t="str">
            <v>CFG(Disabled)</v>
          </cell>
          <cell r="AT246" t="str">
            <v>100KOhm PU</v>
          </cell>
          <cell r="AV246" t="str">
            <v>CFG(Pull)</v>
          </cell>
          <cell r="AX246" t="str">
            <v>CFG(Enabled)</v>
          </cell>
          <cell r="AZ246" t="str">
            <v>CFG(CMOS)</v>
          </cell>
          <cell r="BB246" t="str">
            <v>NA</v>
          </cell>
          <cell r="BD246" t="str">
            <v>CFG(II_OFF)</v>
          </cell>
          <cell r="BF246" t="str">
            <v>CFG(LPDDR2)</v>
          </cell>
          <cell r="BH246" t="str">
            <v>NA</v>
          </cell>
          <cell r="BW246">
            <v>2692.7249999999999</v>
          </cell>
          <cell r="BX246">
            <v>-2631.5</v>
          </cell>
          <cell r="CI246" t="str">
            <v>DRAM_A11</v>
          </cell>
        </row>
        <row r="247">
          <cell r="C247" t="str">
            <v>nvcc_dram__16</v>
          </cell>
          <cell r="E247" t="str">
            <v>NOISY_POWER</v>
          </cell>
          <cell r="AF247" t="str">
            <v/>
          </cell>
          <cell r="AG247" t="str">
            <v/>
          </cell>
          <cell r="AH247" t="str">
            <v/>
          </cell>
          <cell r="AI247" t="str">
            <v/>
          </cell>
          <cell r="AJ247" t="str">
            <v>NA</v>
          </cell>
          <cell r="AL247" t="str">
            <v>NA</v>
          </cell>
          <cell r="AN247" t="str">
            <v>NA</v>
          </cell>
          <cell r="AP247" t="str">
            <v>NA</v>
          </cell>
          <cell r="AR247" t="str">
            <v>NA</v>
          </cell>
          <cell r="AT247" t="str">
            <v>NA</v>
          </cell>
          <cell r="AV247" t="str">
            <v>NA</v>
          </cell>
          <cell r="AX247" t="str">
            <v>NA</v>
          </cell>
          <cell r="AZ247" t="str">
            <v>NA</v>
          </cell>
          <cell r="BB247" t="str">
            <v>NA</v>
          </cell>
          <cell r="BD247" t="str">
            <v>NA</v>
          </cell>
          <cell r="BF247" t="str">
            <v>NA</v>
          </cell>
          <cell r="BH247" t="str">
            <v>NA</v>
          </cell>
          <cell r="BW247">
            <v>2692.7249999999999</v>
          </cell>
          <cell r="BX247">
            <v>-1463.5</v>
          </cell>
          <cell r="CI247" t="str">
            <v>NVCC_DRAM</v>
          </cell>
        </row>
        <row r="248">
          <cell r="C248" t="str">
            <v>dram_a12</v>
          </cell>
          <cell r="E248" t="str">
            <v>GPIO</v>
          </cell>
          <cell r="I248" t="str">
            <v>mmdc</v>
          </cell>
          <cell r="J248" t="str">
            <v>DRAM_A[12]</v>
          </cell>
          <cell r="AF248" t="str">
            <v/>
          </cell>
          <cell r="AG248" t="str">
            <v/>
          </cell>
          <cell r="AH248" t="str">
            <v/>
          </cell>
          <cell r="AI248" t="str">
            <v/>
          </cell>
          <cell r="AJ248" t="str">
            <v>No</v>
          </cell>
          <cell r="AL248" t="str">
            <v>NA</v>
          </cell>
          <cell r="AN248" t="str">
            <v>CFG(R0DIV6)</v>
          </cell>
          <cell r="AP248" t="str">
            <v>NA</v>
          </cell>
          <cell r="AR248" t="str">
            <v>CFG(Disabled)</v>
          </cell>
          <cell r="AT248" t="str">
            <v>100KOhm PU</v>
          </cell>
          <cell r="AV248" t="str">
            <v>CFG(Pull)</v>
          </cell>
          <cell r="AX248" t="str">
            <v>CFG(Enabled)</v>
          </cell>
          <cell r="AZ248" t="str">
            <v>CFG(CMOS)</v>
          </cell>
          <cell r="BB248" t="str">
            <v>NA</v>
          </cell>
          <cell r="BD248" t="str">
            <v>CFG(II_OFF)</v>
          </cell>
          <cell r="BF248" t="str">
            <v>CFG(LPDDR2)</v>
          </cell>
          <cell r="BH248" t="str">
            <v>NA</v>
          </cell>
          <cell r="BW248">
            <v>2692.7249999999999</v>
          </cell>
          <cell r="BX248">
            <v>-2572.5</v>
          </cell>
          <cell r="CI248" t="str">
            <v>DRAM_A12</v>
          </cell>
        </row>
        <row r="249">
          <cell r="C249" t="str">
            <v>dram_a9</v>
          </cell>
          <cell r="E249" t="str">
            <v>GPIO</v>
          </cell>
          <cell r="I249" t="str">
            <v>mmdc</v>
          </cell>
          <cell r="J249" t="str">
            <v>DRAM_A[9]</v>
          </cell>
          <cell r="AF249" t="str">
            <v/>
          </cell>
          <cell r="AG249" t="str">
            <v/>
          </cell>
          <cell r="AH249" t="str">
            <v/>
          </cell>
          <cell r="AI249" t="str">
            <v/>
          </cell>
          <cell r="AJ249" t="str">
            <v>No</v>
          </cell>
          <cell r="AL249" t="str">
            <v>NA</v>
          </cell>
          <cell r="AN249" t="str">
            <v>CFG(R0DIV6)</v>
          </cell>
          <cell r="AP249" t="str">
            <v>NA</v>
          </cell>
          <cell r="AR249" t="str">
            <v>CFG(Disabled)</v>
          </cell>
          <cell r="AT249" t="str">
            <v>100KOhm PU</v>
          </cell>
          <cell r="AV249" t="str">
            <v>CFG(Pull)</v>
          </cell>
          <cell r="AX249" t="str">
            <v>CFG(Enabled)</v>
          </cell>
          <cell r="AZ249" t="str">
            <v>CFG(CMOS)</v>
          </cell>
          <cell r="BB249" t="str">
            <v>NA</v>
          </cell>
          <cell r="BD249" t="str">
            <v>CFG(II_OFF)</v>
          </cell>
          <cell r="BF249" t="str">
            <v>CFG(LPDDR2)</v>
          </cell>
          <cell r="BH249" t="str">
            <v>NA</v>
          </cell>
          <cell r="BW249">
            <v>2447.5</v>
          </cell>
          <cell r="BX249">
            <v>-2792.7249999999999</v>
          </cell>
          <cell r="CI249" t="str">
            <v>DRAM_A9</v>
          </cell>
        </row>
        <row r="250">
          <cell r="C250" t="str">
            <v>dram_a7</v>
          </cell>
          <cell r="E250" t="str">
            <v>GPIO</v>
          </cell>
          <cell r="I250" t="str">
            <v>mmdc</v>
          </cell>
          <cell r="J250" t="str">
            <v>DRAM_A[7]</v>
          </cell>
          <cell r="AF250" t="str">
            <v/>
          </cell>
          <cell r="AG250" t="str">
            <v/>
          </cell>
          <cell r="AH250" t="str">
            <v/>
          </cell>
          <cell r="AI250" t="str">
            <v/>
          </cell>
          <cell r="AJ250" t="str">
            <v>No</v>
          </cell>
          <cell r="AL250" t="str">
            <v>NA</v>
          </cell>
          <cell r="AN250" t="str">
            <v>CFG(R0DIV6)</v>
          </cell>
          <cell r="AP250" t="str">
            <v>NA</v>
          </cell>
          <cell r="AR250" t="str">
            <v>CFG(Disabled)</v>
          </cell>
          <cell r="AT250" t="str">
            <v>100KOhm PU</v>
          </cell>
          <cell r="AV250" t="str">
            <v>CFG(Pull)</v>
          </cell>
          <cell r="AX250" t="str">
            <v>CFG(Enabled)</v>
          </cell>
          <cell r="AZ250" t="str">
            <v>CFG(CMOS)</v>
          </cell>
          <cell r="BB250" t="str">
            <v>NA</v>
          </cell>
          <cell r="BD250" t="str">
            <v>CFG(II_OFF)</v>
          </cell>
          <cell r="BF250" t="str">
            <v>CFG(LPDDR2)</v>
          </cell>
          <cell r="BH250" t="str">
            <v>NA</v>
          </cell>
          <cell r="BW250">
            <v>2327</v>
          </cell>
          <cell r="BX250">
            <v>-2792.7249999999999</v>
          </cell>
          <cell r="CI250" t="str">
            <v>DRAM_A7</v>
          </cell>
        </row>
        <row r="251">
          <cell r="C251" t="str">
            <v>nvcc_dram__17</v>
          </cell>
          <cell r="E251" t="str">
            <v>NOISY_POWER</v>
          </cell>
          <cell r="AF251" t="str">
            <v/>
          </cell>
          <cell r="AG251" t="str">
            <v/>
          </cell>
          <cell r="AH251" t="str">
            <v/>
          </cell>
          <cell r="AI251" t="str">
            <v/>
          </cell>
          <cell r="AJ251" t="str">
            <v>NA</v>
          </cell>
          <cell r="AL251" t="str">
            <v>NA</v>
          </cell>
          <cell r="AN251" t="str">
            <v>NA</v>
          </cell>
          <cell r="AP251" t="str">
            <v>NA</v>
          </cell>
          <cell r="AR251" t="str">
            <v>NA</v>
          </cell>
          <cell r="AT251" t="str">
            <v>NA</v>
          </cell>
          <cell r="AV251" t="str">
            <v>NA</v>
          </cell>
          <cell r="AX251" t="str">
            <v>NA</v>
          </cell>
          <cell r="AZ251" t="str">
            <v>NA</v>
          </cell>
          <cell r="BB251" t="str">
            <v>NA</v>
          </cell>
          <cell r="BD251" t="str">
            <v>NA</v>
          </cell>
          <cell r="BF251" t="str">
            <v>NA</v>
          </cell>
          <cell r="BH251" t="str">
            <v>NA</v>
          </cell>
          <cell r="BW251">
            <v>2692.7249999999999</v>
          </cell>
          <cell r="BX251">
            <v>-1180</v>
          </cell>
          <cell r="CI251" t="str">
            <v>NVCC_DRAM</v>
          </cell>
        </row>
        <row r="252">
          <cell r="C252" t="str">
            <v>pfill_calib__4</v>
          </cell>
          <cell r="E252" t="str">
            <v/>
          </cell>
          <cell r="AF252" t="str">
            <v/>
          </cell>
          <cell r="AG252" t="str">
            <v/>
          </cell>
          <cell r="AH252" t="str">
            <v/>
          </cell>
          <cell r="AI252" t="str">
            <v/>
          </cell>
          <cell r="AJ252" t="str">
            <v>NA</v>
          </cell>
          <cell r="AL252" t="str">
            <v>NA</v>
          </cell>
          <cell r="AN252" t="str">
            <v>NA</v>
          </cell>
          <cell r="AP252" t="str">
            <v>NA</v>
          </cell>
          <cell r="AR252" t="str">
            <v>NA</v>
          </cell>
          <cell r="AT252" t="str">
            <v>NA</v>
          </cell>
          <cell r="AV252" t="str">
            <v>NA</v>
          </cell>
          <cell r="AX252" t="str">
            <v>NA</v>
          </cell>
          <cell r="AZ252" t="str">
            <v>NA</v>
          </cell>
          <cell r="BB252" t="str">
            <v>NA</v>
          </cell>
          <cell r="BD252" t="str">
            <v>NA</v>
          </cell>
          <cell r="BF252" t="str">
            <v>NA</v>
          </cell>
          <cell r="BH252" t="str">
            <v>NA</v>
          </cell>
          <cell r="BW252">
            <v>-1995</v>
          </cell>
          <cell r="BX252">
            <v>-2792.7249999999999</v>
          </cell>
          <cell r="CI252">
            <v>0</v>
          </cell>
        </row>
        <row r="253">
          <cell r="C253" t="str">
            <v>dram_a8</v>
          </cell>
          <cell r="E253" t="str">
            <v>GPIO</v>
          </cell>
          <cell r="I253" t="str">
            <v>mmdc</v>
          </cell>
          <cell r="J253" t="str">
            <v>DRAM_A[8]</v>
          </cell>
          <cell r="AF253" t="str">
            <v/>
          </cell>
          <cell r="AG253" t="str">
            <v/>
          </cell>
          <cell r="AH253" t="str">
            <v/>
          </cell>
          <cell r="AI253" t="str">
            <v/>
          </cell>
          <cell r="AJ253" t="str">
            <v>No</v>
          </cell>
          <cell r="AL253" t="str">
            <v>NA</v>
          </cell>
          <cell r="AN253" t="str">
            <v>CFG(R0DIV6)</v>
          </cell>
          <cell r="AP253" t="str">
            <v>NA</v>
          </cell>
          <cell r="AR253" t="str">
            <v>CFG(Disabled)</v>
          </cell>
          <cell r="AT253" t="str">
            <v>100KOhm PU</v>
          </cell>
          <cell r="AV253" t="str">
            <v>CFG(Pull)</v>
          </cell>
          <cell r="AX253" t="str">
            <v>CFG(Enabled)</v>
          </cell>
          <cell r="AZ253" t="str">
            <v>CFG(CMOS)</v>
          </cell>
          <cell r="BB253" t="str">
            <v>NA</v>
          </cell>
          <cell r="BD253" t="str">
            <v>CFG(II_OFF)</v>
          </cell>
          <cell r="BF253" t="str">
            <v>CFG(LPDDR2)</v>
          </cell>
          <cell r="BH253" t="str">
            <v>CFG(0)</v>
          </cell>
          <cell r="BW253">
            <v>2388.5</v>
          </cell>
          <cell r="BX253">
            <v>-2792.7249999999999</v>
          </cell>
          <cell r="CI253" t="str">
            <v>DRAM_A8</v>
          </cell>
        </row>
        <row r="254">
          <cell r="C254" t="str">
            <v>dram_a6</v>
          </cell>
          <cell r="E254" t="str">
            <v>GPIO</v>
          </cell>
          <cell r="I254" t="str">
            <v>mmdc</v>
          </cell>
          <cell r="J254" t="str">
            <v>DRAM_A[6]</v>
          </cell>
          <cell r="AF254" t="str">
            <v/>
          </cell>
          <cell r="AG254" t="str">
            <v/>
          </cell>
          <cell r="AH254" t="str">
            <v/>
          </cell>
          <cell r="AI254" t="str">
            <v/>
          </cell>
          <cell r="AJ254" t="str">
            <v>No</v>
          </cell>
          <cell r="AL254" t="str">
            <v>NA</v>
          </cell>
          <cell r="AN254" t="str">
            <v>CFG(R0DIV6)</v>
          </cell>
          <cell r="AP254" t="str">
            <v>NA</v>
          </cell>
          <cell r="AR254" t="str">
            <v>CFG(Disabled)</v>
          </cell>
          <cell r="AT254" t="str">
            <v>100KOhm PU</v>
          </cell>
          <cell r="AV254" t="str">
            <v>CFG(Pull)</v>
          </cell>
          <cell r="AX254" t="str">
            <v>CFG(Enabled)</v>
          </cell>
          <cell r="AZ254" t="str">
            <v>CFG(CMOS)</v>
          </cell>
          <cell r="BB254" t="str">
            <v>NA</v>
          </cell>
          <cell r="BD254" t="str">
            <v>CFG(II_OFF)</v>
          </cell>
          <cell r="BF254" t="str">
            <v>CFG(LPDDR2)</v>
          </cell>
          <cell r="BH254" t="str">
            <v>CFG(0)</v>
          </cell>
          <cell r="BW254">
            <v>2172</v>
          </cell>
          <cell r="BX254">
            <v>-2792.7249999999999</v>
          </cell>
          <cell r="CI254" t="str">
            <v>DRAM_A6</v>
          </cell>
        </row>
        <row r="255">
          <cell r="C255" t="str">
            <v>dram_a5</v>
          </cell>
          <cell r="E255" t="str">
            <v>GPIO</v>
          </cell>
          <cell r="I255" t="str">
            <v>mmdc</v>
          </cell>
          <cell r="J255" t="str">
            <v>DRAM_A[5]</v>
          </cell>
          <cell r="AF255" t="str">
            <v/>
          </cell>
          <cell r="AG255" t="str">
            <v/>
          </cell>
          <cell r="AH255" t="str">
            <v/>
          </cell>
          <cell r="AI255" t="str">
            <v/>
          </cell>
          <cell r="AJ255" t="str">
            <v>No</v>
          </cell>
          <cell r="AL255" t="str">
            <v>NA</v>
          </cell>
          <cell r="AN255" t="str">
            <v>CFG(R0DIV6)</v>
          </cell>
          <cell r="AP255" t="str">
            <v>NA</v>
          </cell>
          <cell r="AR255" t="str">
            <v>CFG(Disabled)</v>
          </cell>
          <cell r="AT255" t="str">
            <v>100KOhm PU</v>
          </cell>
          <cell r="AV255" t="str">
            <v>CFG(Pull)</v>
          </cell>
          <cell r="AX255" t="str">
            <v>CFG(Enabled)</v>
          </cell>
          <cell r="AZ255" t="str">
            <v>CFG(CMOS)</v>
          </cell>
          <cell r="BB255" t="str">
            <v>NA</v>
          </cell>
          <cell r="BD255" t="str">
            <v>CFG(II_OFF)</v>
          </cell>
          <cell r="BF255" t="str">
            <v>CFG(LPDDR2)</v>
          </cell>
          <cell r="BH255" t="str">
            <v>CFG(0)</v>
          </cell>
          <cell r="BW255">
            <v>2122</v>
          </cell>
          <cell r="BX255">
            <v>-2792.7249999999999</v>
          </cell>
          <cell r="CI255" t="str">
            <v>DRAM_A5</v>
          </cell>
        </row>
        <row r="256">
          <cell r="C256" t="str">
            <v>nvcc_dram__18</v>
          </cell>
          <cell r="E256" t="str">
            <v>NOISY_POWER</v>
          </cell>
          <cell r="AF256" t="str">
            <v/>
          </cell>
          <cell r="AG256" t="str">
            <v/>
          </cell>
          <cell r="AH256" t="str">
            <v/>
          </cell>
          <cell r="AI256" t="str">
            <v/>
          </cell>
          <cell r="AJ256" t="str">
            <v>NA</v>
          </cell>
          <cell r="AL256" t="str">
            <v>NA</v>
          </cell>
          <cell r="AN256" t="str">
            <v>NA</v>
          </cell>
          <cell r="AP256" t="str">
            <v>NA</v>
          </cell>
          <cell r="AR256" t="str">
            <v>NA</v>
          </cell>
          <cell r="AT256" t="str">
            <v>NA</v>
          </cell>
          <cell r="AV256" t="str">
            <v>NA</v>
          </cell>
          <cell r="AX256" t="str">
            <v>NA</v>
          </cell>
          <cell r="AZ256" t="str">
            <v>NA</v>
          </cell>
          <cell r="BB256" t="str">
            <v>NA</v>
          </cell>
          <cell r="BD256" t="str">
            <v>NA</v>
          </cell>
          <cell r="BF256" t="str">
            <v>NA</v>
          </cell>
          <cell r="BH256" t="str">
            <v>NA</v>
          </cell>
          <cell r="BW256">
            <v>2692.7249999999999</v>
          </cell>
          <cell r="BX256">
            <v>-943.5</v>
          </cell>
          <cell r="CI256" t="str">
            <v>NVCC_DRAM</v>
          </cell>
        </row>
        <row r="257">
          <cell r="C257" t="str">
            <v>dram_a4</v>
          </cell>
          <cell r="E257" t="str">
            <v>GPIO</v>
          </cell>
          <cell r="I257" t="str">
            <v>mmdc</v>
          </cell>
          <cell r="J257" t="str">
            <v>DRAM_A[4]</v>
          </cell>
          <cell r="AF257" t="str">
            <v/>
          </cell>
          <cell r="AG257" t="str">
            <v/>
          </cell>
          <cell r="AH257" t="str">
            <v/>
          </cell>
          <cell r="AI257" t="str">
            <v/>
          </cell>
          <cell r="AJ257" t="str">
            <v>No</v>
          </cell>
          <cell r="AL257" t="str">
            <v>NA</v>
          </cell>
          <cell r="AN257" t="str">
            <v>CFG(R0DIV6)</v>
          </cell>
          <cell r="AP257" t="str">
            <v>NA</v>
          </cell>
          <cell r="AR257" t="str">
            <v>CFG(Disabled)</v>
          </cell>
          <cell r="AT257" t="str">
            <v>100KOhm PU</v>
          </cell>
          <cell r="AV257" t="str">
            <v>CFG(Pull)</v>
          </cell>
          <cell r="AX257" t="str">
            <v>CFG(Enabled)</v>
          </cell>
          <cell r="AZ257" t="str">
            <v>CFG(CMOS)</v>
          </cell>
          <cell r="BB257" t="str">
            <v>NA</v>
          </cell>
          <cell r="BD257" t="str">
            <v>CFG(II_OFF)</v>
          </cell>
          <cell r="BF257" t="str">
            <v>CFG(LPDDR2)</v>
          </cell>
          <cell r="BH257" t="str">
            <v>CFG(0)</v>
          </cell>
          <cell r="BW257">
            <v>2074</v>
          </cell>
          <cell r="BX257">
            <v>-2792.7249999999999</v>
          </cell>
          <cell r="CI257" t="str">
            <v>DRAM_A4</v>
          </cell>
        </row>
        <row r="258">
          <cell r="C258" t="str">
            <v>dram_a3</v>
          </cell>
          <cell r="E258" t="str">
            <v>GPIO</v>
          </cell>
          <cell r="I258" t="str">
            <v>mmdc</v>
          </cell>
          <cell r="J258" t="str">
            <v>DRAM_A[3]</v>
          </cell>
          <cell r="AF258" t="str">
            <v/>
          </cell>
          <cell r="AG258" t="str">
            <v/>
          </cell>
          <cell r="AH258" t="str">
            <v/>
          </cell>
          <cell r="AI258" t="str">
            <v/>
          </cell>
          <cell r="AJ258" t="str">
            <v>No</v>
          </cell>
          <cell r="AL258" t="str">
            <v>NA</v>
          </cell>
          <cell r="AN258" t="str">
            <v>CFG(R0DIV6)</v>
          </cell>
          <cell r="AP258" t="str">
            <v>NA</v>
          </cell>
          <cell r="AR258" t="str">
            <v>CFG(Disabled)</v>
          </cell>
          <cell r="AT258" t="str">
            <v>100KOhm PU</v>
          </cell>
          <cell r="AV258" t="str">
            <v>CFG(Pull)</v>
          </cell>
          <cell r="AX258" t="str">
            <v>CFG(Enabled)</v>
          </cell>
          <cell r="AZ258" t="str">
            <v>CFG(CMOS)</v>
          </cell>
          <cell r="BB258" t="str">
            <v>NA</v>
          </cell>
          <cell r="BD258" t="str">
            <v>CFG(II_OFF)</v>
          </cell>
          <cell r="BF258" t="str">
            <v>CFG(LPDDR2)</v>
          </cell>
          <cell r="BH258" t="str">
            <v>CFG(0)</v>
          </cell>
          <cell r="BW258">
            <v>2025</v>
          </cell>
          <cell r="BX258">
            <v>-2792.7249999999999</v>
          </cell>
          <cell r="CI258" t="str">
            <v>DRAM_A3</v>
          </cell>
        </row>
        <row r="259">
          <cell r="C259" t="str">
            <v>dram_a2</v>
          </cell>
          <cell r="E259" t="str">
            <v>GPIO</v>
          </cell>
          <cell r="I259" t="str">
            <v>mmdc</v>
          </cell>
          <cell r="J259" t="str">
            <v>DRAM_A[2]</v>
          </cell>
          <cell r="AF259" t="str">
            <v/>
          </cell>
          <cell r="AG259" t="str">
            <v/>
          </cell>
          <cell r="AH259" t="str">
            <v/>
          </cell>
          <cell r="AI259" t="str">
            <v/>
          </cell>
          <cell r="AJ259" t="str">
            <v>No</v>
          </cell>
          <cell r="AL259" t="str">
            <v>NA</v>
          </cell>
          <cell r="AN259" t="str">
            <v>CFG(R0DIV6)</v>
          </cell>
          <cell r="AP259" t="str">
            <v>NA</v>
          </cell>
          <cell r="AR259" t="str">
            <v>CFG(Disabled)</v>
          </cell>
          <cell r="AT259" t="str">
            <v>100KOhm PU</v>
          </cell>
          <cell r="AV259" t="str">
            <v>CFG(Pull)</v>
          </cell>
          <cell r="AX259" t="str">
            <v>CFG(Enabled)</v>
          </cell>
          <cell r="AZ259" t="str">
            <v>CFG(CMOS)</v>
          </cell>
          <cell r="BB259" t="str">
            <v>NA</v>
          </cell>
          <cell r="BD259" t="str">
            <v>CFG(II_OFF)</v>
          </cell>
          <cell r="BF259" t="str">
            <v>CFG(LPDDR2)</v>
          </cell>
          <cell r="BH259" t="str">
            <v>CFG(0)</v>
          </cell>
          <cell r="BW259">
            <v>1882</v>
          </cell>
          <cell r="BX259">
            <v>-2792.7249999999999</v>
          </cell>
          <cell r="CI259" t="str">
            <v>DRAM_A2</v>
          </cell>
        </row>
        <row r="260">
          <cell r="C260" t="str">
            <v>nvcc_dram__19</v>
          </cell>
          <cell r="E260" t="str">
            <v>NOISY_POWER</v>
          </cell>
          <cell r="AF260" t="str">
            <v/>
          </cell>
          <cell r="AG260" t="str">
            <v/>
          </cell>
          <cell r="AH260" t="str">
            <v/>
          </cell>
          <cell r="AI260" t="str">
            <v/>
          </cell>
          <cell r="AJ260" t="str">
            <v>NA</v>
          </cell>
          <cell r="AL260" t="str">
            <v>NA</v>
          </cell>
          <cell r="AN260" t="str">
            <v>NA</v>
          </cell>
          <cell r="AP260" t="str">
            <v>NA</v>
          </cell>
          <cell r="AR260" t="str">
            <v>NA</v>
          </cell>
          <cell r="AT260" t="str">
            <v>NA</v>
          </cell>
          <cell r="AV260" t="str">
            <v>NA</v>
          </cell>
          <cell r="AX260" t="str">
            <v>NA</v>
          </cell>
          <cell r="AZ260" t="str">
            <v>NA</v>
          </cell>
          <cell r="BB260" t="str">
            <v>NA</v>
          </cell>
          <cell r="BD260" t="str">
            <v>NA</v>
          </cell>
          <cell r="BF260" t="str">
            <v>NA</v>
          </cell>
          <cell r="BH260" t="str">
            <v>NA</v>
          </cell>
          <cell r="BW260">
            <v>2692.7249999999999</v>
          </cell>
          <cell r="BX260">
            <v>-896.5</v>
          </cell>
          <cell r="CI260" t="str">
            <v>NVCC_DRAM</v>
          </cell>
        </row>
        <row r="261">
          <cell r="C261" t="str">
            <v>dram_a1</v>
          </cell>
          <cell r="E261" t="str">
            <v>GPIO</v>
          </cell>
          <cell r="I261" t="str">
            <v>mmdc</v>
          </cell>
          <cell r="J261" t="str">
            <v>DRAM_A[1]</v>
          </cell>
          <cell r="AF261" t="str">
            <v/>
          </cell>
          <cell r="AG261" t="str">
            <v/>
          </cell>
          <cell r="AH261" t="str">
            <v/>
          </cell>
          <cell r="AI261" t="str">
            <v/>
          </cell>
          <cell r="AJ261" t="str">
            <v>No</v>
          </cell>
          <cell r="AL261" t="str">
            <v>NA</v>
          </cell>
          <cell r="AN261" t="str">
            <v>CFG(R0DIV6)</v>
          </cell>
          <cell r="AP261" t="str">
            <v>NA</v>
          </cell>
          <cell r="AR261" t="str">
            <v>CFG(Disabled)</v>
          </cell>
          <cell r="AT261" t="str">
            <v>100KOhm PU</v>
          </cell>
          <cell r="AV261" t="str">
            <v>CFG(Pull)</v>
          </cell>
          <cell r="AX261" t="str">
            <v>CFG(Enabled)</v>
          </cell>
          <cell r="AZ261" t="str">
            <v>CFG(CMOS)</v>
          </cell>
          <cell r="BB261" t="str">
            <v>NA</v>
          </cell>
          <cell r="BD261" t="str">
            <v>CFG(II_OFF)</v>
          </cell>
          <cell r="BF261" t="str">
            <v>CFG(LPDDR2)</v>
          </cell>
          <cell r="BH261" t="str">
            <v>CFG(0)</v>
          </cell>
          <cell r="BW261">
            <v>1834</v>
          </cell>
          <cell r="BX261">
            <v>-2792.7249999999999</v>
          </cell>
          <cell r="CI261" t="str">
            <v>DRAM_A1</v>
          </cell>
        </row>
        <row r="262">
          <cell r="C262" t="str">
            <v>nvcc_dram2p5__3</v>
          </cell>
          <cell r="E262" t="str">
            <v>NOISY_POWER</v>
          </cell>
          <cell r="AF262" t="str">
            <v/>
          </cell>
          <cell r="AG262" t="str">
            <v/>
          </cell>
          <cell r="AH262" t="str">
            <v/>
          </cell>
          <cell r="AI262" t="str">
            <v/>
          </cell>
          <cell r="AJ262" t="str">
            <v>NA</v>
          </cell>
          <cell r="AL262" t="str">
            <v>NA</v>
          </cell>
          <cell r="AN262" t="str">
            <v>NA</v>
          </cell>
          <cell r="AP262" t="str">
            <v>NA</v>
          </cell>
          <cell r="AR262" t="str">
            <v>NA</v>
          </cell>
          <cell r="AT262" t="str">
            <v>NA</v>
          </cell>
          <cell r="AV262" t="str">
            <v>NA</v>
          </cell>
          <cell r="AX262" t="str">
            <v>NA</v>
          </cell>
          <cell r="AZ262" t="str">
            <v>NA</v>
          </cell>
          <cell r="BB262" t="str">
            <v>NA</v>
          </cell>
          <cell r="BD262" t="str">
            <v>NA</v>
          </cell>
          <cell r="BF262" t="str">
            <v>NA</v>
          </cell>
          <cell r="BH262" t="str">
            <v>NA</v>
          </cell>
          <cell r="BW262">
            <v>236</v>
          </cell>
          <cell r="BX262">
            <v>-2792.7249999999999</v>
          </cell>
          <cell r="CI262" t="str">
            <v>NVCC_DRAM2P5</v>
          </cell>
        </row>
        <row r="263">
          <cell r="C263" t="str">
            <v>dram_a0</v>
          </cell>
          <cell r="E263" t="str">
            <v>GPIO</v>
          </cell>
          <cell r="I263" t="str">
            <v>mmdc</v>
          </cell>
          <cell r="J263" t="str">
            <v>DRAM_A[0]</v>
          </cell>
          <cell r="AF263" t="str">
            <v/>
          </cell>
          <cell r="AG263" t="str">
            <v/>
          </cell>
          <cell r="AH263" t="str">
            <v/>
          </cell>
          <cell r="AI263" t="str">
            <v/>
          </cell>
          <cell r="AJ263" t="str">
            <v>No</v>
          </cell>
          <cell r="AL263" t="str">
            <v>NA</v>
          </cell>
          <cell r="AN263" t="str">
            <v>CFG(R0DIV6)</v>
          </cell>
          <cell r="AP263" t="str">
            <v>NA</v>
          </cell>
          <cell r="AR263" t="str">
            <v>CFG(Disabled)</v>
          </cell>
          <cell r="AT263" t="str">
            <v>100KOhm PU</v>
          </cell>
          <cell r="AV263" t="str">
            <v>CFG(Pull)</v>
          </cell>
          <cell r="AX263" t="str">
            <v>CFG(Enabled)</v>
          </cell>
          <cell r="AZ263" t="str">
            <v>CFG(CMOS)</v>
          </cell>
          <cell r="BB263" t="str">
            <v>NA</v>
          </cell>
          <cell r="BD263" t="str">
            <v>CFG(II_OFF)</v>
          </cell>
          <cell r="BF263" t="str">
            <v>CFG(LPDDR2)</v>
          </cell>
          <cell r="BH263" t="str">
            <v>CFG(0)</v>
          </cell>
          <cell r="BW263">
            <v>1787</v>
          </cell>
          <cell r="BX263">
            <v>-2792.7249999999999</v>
          </cell>
          <cell r="CI263" t="str">
            <v>DRAM_A0</v>
          </cell>
        </row>
        <row r="264">
          <cell r="C264" t="str">
            <v>nvcc_dram__20</v>
          </cell>
          <cell r="E264" t="str">
            <v>NOISY_POWER</v>
          </cell>
          <cell r="AF264" t="str">
            <v/>
          </cell>
          <cell r="AG264" t="str">
            <v/>
          </cell>
          <cell r="AH264" t="str">
            <v/>
          </cell>
          <cell r="AI264" t="str">
            <v/>
          </cell>
          <cell r="AJ264" t="str">
            <v>NA</v>
          </cell>
          <cell r="AL264" t="str">
            <v>NA</v>
          </cell>
          <cell r="AN264" t="str">
            <v>NA</v>
          </cell>
          <cell r="AP264" t="str">
            <v>NA</v>
          </cell>
          <cell r="AR264" t="str">
            <v>NA</v>
          </cell>
          <cell r="AT264" t="str">
            <v>NA</v>
          </cell>
          <cell r="AV264" t="str">
            <v>NA</v>
          </cell>
          <cell r="AX264" t="str">
            <v>NA</v>
          </cell>
          <cell r="AZ264" t="str">
            <v>NA</v>
          </cell>
          <cell r="BB264" t="str">
            <v>NA</v>
          </cell>
          <cell r="BD264" t="str">
            <v>NA</v>
          </cell>
          <cell r="BF264" t="str">
            <v>NA</v>
          </cell>
          <cell r="BH264" t="str">
            <v>NA</v>
          </cell>
          <cell r="BW264">
            <v>2692.7249999999999</v>
          </cell>
          <cell r="BX264">
            <v>-660.5</v>
          </cell>
          <cell r="CI264" t="str">
            <v>NVCC_DRAM</v>
          </cell>
        </row>
        <row r="265">
          <cell r="C265" t="str">
            <v>dram_sdclk_1</v>
          </cell>
          <cell r="E265" t="str">
            <v>GPIO</v>
          </cell>
          <cell r="I265" t="str">
            <v>mmdc</v>
          </cell>
          <cell r="J265" t="str">
            <v>DRAM_SDCLK1</v>
          </cell>
          <cell r="AF265" t="str">
            <v/>
          </cell>
          <cell r="AG265" t="str">
            <v/>
          </cell>
          <cell r="AH265" t="str">
            <v/>
          </cell>
          <cell r="AI265" t="str">
            <v/>
          </cell>
          <cell r="AJ265" t="str">
            <v>No</v>
          </cell>
          <cell r="AL265" t="str">
            <v>NA</v>
          </cell>
          <cell r="AN265" t="str">
            <v>CFG(R0DIV6)</v>
          </cell>
          <cell r="AP265" t="str">
            <v>NA</v>
          </cell>
          <cell r="AR265" t="str">
            <v>CFG(Disabled)</v>
          </cell>
          <cell r="AT265" t="str">
            <v>100KOhm PU</v>
          </cell>
          <cell r="AV265" t="str">
            <v>CFG(Pull)</v>
          </cell>
          <cell r="AX265" t="str">
            <v>CFG(Enabled)</v>
          </cell>
          <cell r="AZ265" t="str">
            <v>CFG(CMOS)</v>
          </cell>
          <cell r="BB265" t="str">
            <v>NA</v>
          </cell>
          <cell r="BD265" t="str">
            <v>CFG(II_OFF)</v>
          </cell>
          <cell r="BF265" t="str">
            <v>CFG(LPDDR2)</v>
          </cell>
          <cell r="BH265" t="str">
            <v>CFG(0)</v>
          </cell>
          <cell r="BW265">
            <v>2692.7249999999999</v>
          </cell>
          <cell r="BX265">
            <v>-1369</v>
          </cell>
          <cell r="CI265" t="str">
            <v>DRAM_SDCLK_1</v>
          </cell>
        </row>
        <row r="266">
          <cell r="C266" t="str">
            <v>dram_sdclk_1</v>
          </cell>
          <cell r="E266" t="str">
            <v/>
          </cell>
          <cell r="J266" t="str">
            <v>padn</v>
          </cell>
          <cell r="AF266" t="str">
            <v/>
          </cell>
          <cell r="AG266" t="str">
            <v/>
          </cell>
          <cell r="AH266" t="str">
            <v/>
          </cell>
          <cell r="AI266" t="str">
            <v/>
          </cell>
          <cell r="AJ266" t="e">
            <v>#N/A</v>
          </cell>
          <cell r="AL266" t="str">
            <v>NA</v>
          </cell>
          <cell r="AN266" t="str">
            <v>NA</v>
          </cell>
          <cell r="AP266" t="str">
            <v>NA</v>
          </cell>
          <cell r="AR266" t="str">
            <v>NA</v>
          </cell>
          <cell r="AT266" t="str">
            <v>NA</v>
          </cell>
          <cell r="AV266" t="str">
            <v>NA</v>
          </cell>
          <cell r="AX266" t="str">
            <v>NA</v>
          </cell>
          <cell r="AZ266" t="str">
            <v>NA</v>
          </cell>
          <cell r="BB266" t="str">
            <v>NA</v>
          </cell>
          <cell r="BD266" t="str">
            <v>NA</v>
          </cell>
          <cell r="BF266" t="str">
            <v>NA</v>
          </cell>
          <cell r="BH266" t="str">
            <v>NA</v>
          </cell>
          <cell r="BW266">
            <v>2692.7249999999999</v>
          </cell>
          <cell r="BX266">
            <v>-1321.5</v>
          </cell>
          <cell r="CI266" t="str">
            <v>DRAM_SDCLK_1_B</v>
          </cell>
        </row>
        <row r="267">
          <cell r="C267" t="str">
            <v>dram_sdba1</v>
          </cell>
          <cell r="E267" t="str">
            <v>GPIO</v>
          </cell>
          <cell r="I267" t="str">
            <v>mmdc</v>
          </cell>
          <cell r="J267" t="str">
            <v>DRAM_SDBA[1]</v>
          </cell>
          <cell r="AF267" t="str">
            <v/>
          </cell>
          <cell r="AG267" t="str">
            <v/>
          </cell>
          <cell r="AH267" t="str">
            <v/>
          </cell>
          <cell r="AI267" t="str">
            <v/>
          </cell>
          <cell r="AJ267" t="str">
            <v>No</v>
          </cell>
          <cell r="AL267" t="str">
            <v>NA</v>
          </cell>
          <cell r="AN267" t="str">
            <v>CFG(R0DIV6)</v>
          </cell>
          <cell r="AP267" t="str">
            <v>NA</v>
          </cell>
          <cell r="AR267" t="str">
            <v>CFG(Disabled)</v>
          </cell>
          <cell r="AT267" t="str">
            <v>100KOhm PU</v>
          </cell>
          <cell r="AV267" t="str">
            <v>CFG(Pull)</v>
          </cell>
          <cell r="AX267" t="str">
            <v>CFG(Enabled)</v>
          </cell>
          <cell r="AZ267" t="str">
            <v>CFG(CMOS)</v>
          </cell>
          <cell r="BB267" t="str">
            <v>NA</v>
          </cell>
          <cell r="BD267" t="str">
            <v>CFG(II_OFF)</v>
          </cell>
          <cell r="BF267" t="str">
            <v>CFG(LPDDR2)</v>
          </cell>
          <cell r="BH267" t="str">
            <v>CFG(0)</v>
          </cell>
          <cell r="BW267">
            <v>2692.7249999999999</v>
          </cell>
          <cell r="BX267">
            <v>-1699</v>
          </cell>
          <cell r="CI267" t="str">
            <v>DRAM_SDBA1</v>
          </cell>
        </row>
        <row r="268">
          <cell r="C268" t="str">
            <v>nvcc_dram__21</v>
          </cell>
          <cell r="E268" t="str">
            <v>NOISY_POWER</v>
          </cell>
          <cell r="AF268" t="str">
            <v/>
          </cell>
          <cell r="AG268" t="str">
            <v/>
          </cell>
          <cell r="AH268" t="str">
            <v/>
          </cell>
          <cell r="AI268" t="str">
            <v/>
          </cell>
          <cell r="AJ268" t="str">
            <v>NA</v>
          </cell>
          <cell r="AL268" t="str">
            <v>NA</v>
          </cell>
          <cell r="AN268" t="str">
            <v>NA</v>
          </cell>
          <cell r="AP268" t="str">
            <v>NA</v>
          </cell>
          <cell r="AR268" t="str">
            <v>NA</v>
          </cell>
          <cell r="AT268" t="str">
            <v>NA</v>
          </cell>
          <cell r="AV268" t="str">
            <v>NA</v>
          </cell>
          <cell r="AX268" t="str">
            <v>NA</v>
          </cell>
          <cell r="AZ268" t="str">
            <v>NA</v>
          </cell>
          <cell r="BB268" t="str">
            <v>NA</v>
          </cell>
          <cell r="BD268" t="str">
            <v>NA</v>
          </cell>
          <cell r="BF268" t="str">
            <v>NA</v>
          </cell>
          <cell r="BH268" t="str">
            <v>NA</v>
          </cell>
          <cell r="BW268">
            <v>2692.7249999999999</v>
          </cell>
          <cell r="BX268">
            <v>-613</v>
          </cell>
          <cell r="CI268" t="str">
            <v>NVCC_DRAM</v>
          </cell>
        </row>
        <row r="269">
          <cell r="C269" t="str">
            <v>dram_sdclk_0</v>
          </cell>
          <cell r="E269" t="str">
            <v>GPIO</v>
          </cell>
          <cell r="I269" t="str">
            <v>mmdc</v>
          </cell>
          <cell r="J269" t="str">
            <v>DRAM_SDCLK0</v>
          </cell>
          <cell r="AF269" t="str">
            <v/>
          </cell>
          <cell r="AG269" t="str">
            <v/>
          </cell>
          <cell r="AH269" t="str">
            <v/>
          </cell>
          <cell r="AI269" t="str">
            <v/>
          </cell>
          <cell r="AJ269" t="str">
            <v>No</v>
          </cell>
          <cell r="AL269" t="str">
            <v>NA</v>
          </cell>
          <cell r="AN269" t="str">
            <v>CFG(R0DIV6)</v>
          </cell>
          <cell r="AP269" t="str">
            <v>NA</v>
          </cell>
          <cell r="AR269" t="str">
            <v>CFG(Disabled)</v>
          </cell>
          <cell r="AT269" t="str">
            <v>100KOhm PU</v>
          </cell>
          <cell r="AV269" t="str">
            <v>CFG(Pull)</v>
          </cell>
          <cell r="AX269" t="str">
            <v>CFG(Enabled)</v>
          </cell>
          <cell r="AZ269" t="str">
            <v>CFG(CMOS)</v>
          </cell>
          <cell r="BB269" t="str">
            <v>NA</v>
          </cell>
          <cell r="BD269" t="str">
            <v>CFG(II_OFF)</v>
          </cell>
          <cell r="BF269" t="str">
            <v>CFG(LPDDR2)</v>
          </cell>
          <cell r="BH269" t="str">
            <v>CFG(0)</v>
          </cell>
          <cell r="BW269">
            <v>2692.7249999999999</v>
          </cell>
          <cell r="BX269">
            <v>-1652</v>
          </cell>
          <cell r="CI269" t="str">
            <v>DRAM_SDCLK_0</v>
          </cell>
        </row>
        <row r="270">
          <cell r="C270" t="str">
            <v>dram_sdclk_0</v>
          </cell>
          <cell r="E270" t="str">
            <v/>
          </cell>
          <cell r="J270" t="str">
            <v>padn</v>
          </cell>
          <cell r="AF270" t="str">
            <v/>
          </cell>
          <cell r="AG270" t="str">
            <v/>
          </cell>
          <cell r="AH270" t="str">
            <v/>
          </cell>
          <cell r="AI270" t="str">
            <v/>
          </cell>
          <cell r="AJ270" t="e">
            <v>#N/A</v>
          </cell>
          <cell r="AL270" t="str">
            <v>NA</v>
          </cell>
          <cell r="AN270" t="str">
            <v>NA</v>
          </cell>
          <cell r="AP270" t="str">
            <v>NA</v>
          </cell>
          <cell r="AR270" t="str">
            <v>NA</v>
          </cell>
          <cell r="AT270" t="str">
            <v>NA</v>
          </cell>
          <cell r="AV270" t="str">
            <v>NA</v>
          </cell>
          <cell r="AX270" t="str">
            <v>NA</v>
          </cell>
          <cell r="AZ270" t="str">
            <v>NA</v>
          </cell>
          <cell r="BB270" t="str">
            <v>NA</v>
          </cell>
          <cell r="BD270" t="str">
            <v>NA</v>
          </cell>
          <cell r="BF270" t="str">
            <v>NA</v>
          </cell>
          <cell r="BH270" t="str">
            <v>NA</v>
          </cell>
          <cell r="BW270">
            <v>2692.7249999999999</v>
          </cell>
          <cell r="BX270">
            <v>-1605</v>
          </cell>
          <cell r="CI270" t="str">
            <v>DRAM_SDCLK_0_B</v>
          </cell>
        </row>
        <row r="271">
          <cell r="C271" t="str">
            <v>pfill_calib__5</v>
          </cell>
          <cell r="E271" t="str">
            <v/>
          </cell>
          <cell r="AF271" t="str">
            <v/>
          </cell>
          <cell r="AG271" t="str">
            <v/>
          </cell>
          <cell r="AH271" t="str">
            <v/>
          </cell>
          <cell r="AI271" t="str">
            <v/>
          </cell>
          <cell r="AJ271" t="str">
            <v>NA</v>
          </cell>
          <cell r="AL271" t="str">
            <v>NA</v>
          </cell>
          <cell r="AN271" t="str">
            <v>NA</v>
          </cell>
          <cell r="AP271" t="str">
            <v>NA</v>
          </cell>
          <cell r="AR271" t="str">
            <v>NA</v>
          </cell>
          <cell r="AT271" t="str">
            <v>NA</v>
          </cell>
          <cell r="AV271" t="str">
            <v>NA</v>
          </cell>
          <cell r="AX271" t="str">
            <v>NA</v>
          </cell>
          <cell r="AZ271" t="str">
            <v>NA</v>
          </cell>
          <cell r="BB271" t="str">
            <v>NA</v>
          </cell>
          <cell r="BD271" t="str">
            <v>NA</v>
          </cell>
          <cell r="BF271" t="str">
            <v>NA</v>
          </cell>
          <cell r="BH271" t="str">
            <v>NA</v>
          </cell>
          <cell r="BW271">
            <v>-1995</v>
          </cell>
          <cell r="BX271">
            <v>-2792.7249999999999</v>
          </cell>
          <cell r="CI271">
            <v>0</v>
          </cell>
        </row>
        <row r="272">
          <cell r="C272" t="str">
            <v>dram_a10</v>
          </cell>
          <cell r="E272" t="str">
            <v>GPIO</v>
          </cell>
          <cell r="I272" t="str">
            <v>mmdc</v>
          </cell>
          <cell r="J272" t="str">
            <v>DRAM_A[10]</v>
          </cell>
          <cell r="AF272" t="str">
            <v/>
          </cell>
          <cell r="AG272" t="str">
            <v/>
          </cell>
          <cell r="AH272" t="str">
            <v/>
          </cell>
          <cell r="AI272" t="str">
            <v/>
          </cell>
          <cell r="AJ272" t="str">
            <v>No</v>
          </cell>
          <cell r="AL272" t="str">
            <v>NA</v>
          </cell>
          <cell r="AN272" t="str">
            <v>CFG(R0DIV6)</v>
          </cell>
          <cell r="AP272" t="str">
            <v>NA</v>
          </cell>
          <cell r="AR272" t="str">
            <v>CFG(Disabled)</v>
          </cell>
          <cell r="AT272" t="str">
            <v>100KOhm PU</v>
          </cell>
          <cell r="AV272" t="str">
            <v>CFG(Pull)</v>
          </cell>
          <cell r="AX272" t="str">
            <v>CFG(Enabled)</v>
          </cell>
          <cell r="AZ272" t="str">
            <v>CFG(CMOS)</v>
          </cell>
          <cell r="BB272" t="str">
            <v>NA</v>
          </cell>
          <cell r="BD272" t="str">
            <v>CFG(II_OFF)</v>
          </cell>
          <cell r="BF272" t="str">
            <v>CFG(LPDDR2)</v>
          </cell>
          <cell r="BH272" t="str">
            <v>CFG(0)</v>
          </cell>
          <cell r="BW272">
            <v>2512.5</v>
          </cell>
          <cell r="BX272">
            <v>-2792.7249999999999</v>
          </cell>
          <cell r="CI272" t="str">
            <v>DRAM_A10</v>
          </cell>
        </row>
        <row r="273">
          <cell r="C273" t="str">
            <v>nvcc_dram__22</v>
          </cell>
          <cell r="E273" t="str">
            <v>NOISY_POWER</v>
          </cell>
          <cell r="AF273" t="str">
            <v/>
          </cell>
          <cell r="AG273" t="str">
            <v/>
          </cell>
          <cell r="AH273" t="str">
            <v/>
          </cell>
          <cell r="AI273" t="str">
            <v/>
          </cell>
          <cell r="AJ273" t="str">
            <v>NA</v>
          </cell>
          <cell r="AL273" t="str">
            <v>NA</v>
          </cell>
          <cell r="AN273" t="str">
            <v>NA</v>
          </cell>
          <cell r="AP273" t="str">
            <v>NA</v>
          </cell>
          <cell r="AR273" t="str">
            <v>NA</v>
          </cell>
          <cell r="AT273" t="str">
            <v>NA</v>
          </cell>
          <cell r="AV273" t="str">
            <v>NA</v>
          </cell>
          <cell r="AX273" t="str">
            <v>NA</v>
          </cell>
          <cell r="AZ273" t="str">
            <v>NA</v>
          </cell>
          <cell r="BB273" t="str">
            <v>NA</v>
          </cell>
          <cell r="BD273" t="str">
            <v>NA</v>
          </cell>
          <cell r="BF273" t="str">
            <v>NA</v>
          </cell>
          <cell r="BH273" t="str">
            <v>NA</v>
          </cell>
          <cell r="BW273">
            <v>2692.7249999999999</v>
          </cell>
          <cell r="BX273">
            <v>-377.5</v>
          </cell>
          <cell r="CI273" t="str">
            <v>NVCC_DRAM</v>
          </cell>
        </row>
        <row r="274">
          <cell r="C274" t="str">
            <v>dram_ras</v>
          </cell>
          <cell r="E274" t="str">
            <v>GPIO</v>
          </cell>
          <cell r="I274" t="str">
            <v>mmdc</v>
          </cell>
          <cell r="J274" t="str">
            <v>DRAM_RAS</v>
          </cell>
          <cell r="AF274" t="str">
            <v/>
          </cell>
          <cell r="AG274" t="str">
            <v/>
          </cell>
          <cell r="AH274" t="str">
            <v/>
          </cell>
          <cell r="AI274" t="str">
            <v/>
          </cell>
          <cell r="AJ274" t="str">
            <v>No</v>
          </cell>
          <cell r="AL274" t="str">
            <v>NA</v>
          </cell>
          <cell r="AN274" t="str">
            <v>CFG(R0DIV6)</v>
          </cell>
          <cell r="AP274" t="str">
            <v>NA</v>
          </cell>
          <cell r="AR274" t="str">
            <v>CFG(Disabled)</v>
          </cell>
          <cell r="AT274" t="str">
            <v>100KOhm PU</v>
          </cell>
          <cell r="AV274" t="str">
            <v>CFG(Pull)</v>
          </cell>
          <cell r="AX274" t="str">
            <v>CFG(Enabled)</v>
          </cell>
          <cell r="AZ274" t="str">
            <v>CFG(CMOS)</v>
          </cell>
          <cell r="BB274" t="str">
            <v>NA</v>
          </cell>
          <cell r="BD274" t="str">
            <v>CFG(II_OFF)</v>
          </cell>
          <cell r="BF274" t="str">
            <v>CFG(LPDDR2)</v>
          </cell>
          <cell r="BH274" t="str">
            <v>NA</v>
          </cell>
          <cell r="BW274">
            <v>2692.7249999999999</v>
          </cell>
          <cell r="BX274">
            <v>-1935.5</v>
          </cell>
          <cell r="CI274" t="str">
            <v>DRAM_RAS</v>
          </cell>
        </row>
        <row r="275">
          <cell r="C275" t="str">
            <v>dram_sdba0</v>
          </cell>
          <cell r="E275" t="str">
            <v>GPIO</v>
          </cell>
          <cell r="I275" t="str">
            <v>mmdc</v>
          </cell>
          <cell r="J275" t="str">
            <v>DRAM_SDBA[0]</v>
          </cell>
          <cell r="AF275" t="str">
            <v/>
          </cell>
          <cell r="AG275" t="str">
            <v/>
          </cell>
          <cell r="AH275" t="str">
            <v/>
          </cell>
          <cell r="AI275" t="str">
            <v/>
          </cell>
          <cell r="AJ275" t="str">
            <v>No</v>
          </cell>
          <cell r="AL275" t="str">
            <v>NA</v>
          </cell>
          <cell r="AN275" t="str">
            <v>CFG(R0DIV6)</v>
          </cell>
          <cell r="AP275" t="str">
            <v>NA</v>
          </cell>
          <cell r="AR275" t="str">
            <v>CFG(Disabled)</v>
          </cell>
          <cell r="AT275" t="str">
            <v>100KOhm PU</v>
          </cell>
          <cell r="AV275" t="str">
            <v>CFG(Pull)</v>
          </cell>
          <cell r="AX275" t="str">
            <v>CFG(Enabled)</v>
          </cell>
          <cell r="AZ275" t="str">
            <v>CFG(CMOS)</v>
          </cell>
          <cell r="BB275" t="str">
            <v>NA</v>
          </cell>
          <cell r="BD275" t="str">
            <v>CFG(II_OFF)</v>
          </cell>
          <cell r="BF275" t="str">
            <v>CFG(LPDDR2)</v>
          </cell>
          <cell r="BH275" t="str">
            <v>NA</v>
          </cell>
          <cell r="BW275">
            <v>2692.7249999999999</v>
          </cell>
          <cell r="BX275">
            <v>-1840.5</v>
          </cell>
          <cell r="CI275" t="str">
            <v>DRAM_SDBA0</v>
          </cell>
        </row>
        <row r="276">
          <cell r="C276" t="str">
            <v>dram_cs0</v>
          </cell>
          <cell r="E276" t="str">
            <v>GPIO</v>
          </cell>
          <cell r="I276" t="str">
            <v>mmdc</v>
          </cell>
          <cell r="J276" t="str">
            <v>DRAM_CS[0]</v>
          </cell>
          <cell r="AF276" t="str">
            <v/>
          </cell>
          <cell r="AG276" t="str">
            <v/>
          </cell>
          <cell r="AH276" t="str">
            <v/>
          </cell>
          <cell r="AI276" t="str">
            <v/>
          </cell>
          <cell r="AJ276" t="str">
            <v>No</v>
          </cell>
          <cell r="AL276" t="str">
            <v>NA</v>
          </cell>
          <cell r="AN276" t="str">
            <v>CFG(R0DIV6)</v>
          </cell>
          <cell r="AP276" t="str">
            <v>NA</v>
          </cell>
          <cell r="AR276" t="str">
            <v>CFG(Disabled)</v>
          </cell>
          <cell r="AT276" t="str">
            <v>100KOhm PU</v>
          </cell>
          <cell r="AV276" t="str">
            <v>CFG(Pull)</v>
          </cell>
          <cell r="AX276" t="str">
            <v>CFG(Enabled)</v>
          </cell>
          <cell r="AZ276" t="str">
            <v>CFG(CMOS)</v>
          </cell>
          <cell r="BB276" t="str">
            <v>NA</v>
          </cell>
          <cell r="BD276" t="str">
            <v>CFG(II_OFF)</v>
          </cell>
          <cell r="BF276" t="str">
            <v>CFG(LPDDR2)</v>
          </cell>
          <cell r="BH276" t="str">
            <v>NA</v>
          </cell>
          <cell r="BW276">
            <v>2692.7249999999999</v>
          </cell>
          <cell r="BX276">
            <v>-2134.5</v>
          </cell>
          <cell r="CI276" t="str">
            <v>DRAM_CS0</v>
          </cell>
        </row>
        <row r="277">
          <cell r="C277" t="str">
            <v>dram_sdwe</v>
          </cell>
          <cell r="E277" t="str">
            <v>GPIO</v>
          </cell>
          <cell r="I277" t="str">
            <v>mmdc</v>
          </cell>
          <cell r="J277" t="str">
            <v>DRAM_SDWE</v>
          </cell>
          <cell r="AF277" t="str">
            <v/>
          </cell>
          <cell r="AG277" t="str">
            <v/>
          </cell>
          <cell r="AH277" t="str">
            <v/>
          </cell>
          <cell r="AI277" t="str">
            <v/>
          </cell>
          <cell r="AJ277" t="str">
            <v>No</v>
          </cell>
          <cell r="AL277" t="str">
            <v>NA</v>
          </cell>
          <cell r="AN277" t="str">
            <v>CFG(R0DIV6)</v>
          </cell>
          <cell r="AP277" t="str">
            <v>NA</v>
          </cell>
          <cell r="AR277" t="str">
            <v>CFG(Disabled)</v>
          </cell>
          <cell r="AT277" t="str">
            <v>100KOhm PU</v>
          </cell>
          <cell r="AV277" t="str">
            <v>CFG(Pull)</v>
          </cell>
          <cell r="AX277" t="str">
            <v>CFG(Enabled)</v>
          </cell>
          <cell r="AZ277" t="str">
            <v>CFG(CMOS)</v>
          </cell>
          <cell r="BB277" t="str">
            <v>NA</v>
          </cell>
          <cell r="BD277" t="str">
            <v>CFG(II_OFF)</v>
          </cell>
          <cell r="BF277" t="str">
            <v>CFG(LPDDR2)</v>
          </cell>
          <cell r="BH277" t="str">
            <v>NA</v>
          </cell>
          <cell r="BW277">
            <v>2692.7249999999999</v>
          </cell>
          <cell r="BX277">
            <v>-1038.5</v>
          </cell>
          <cell r="CI277" t="str">
            <v>DRAM_SDWE</v>
          </cell>
        </row>
        <row r="278">
          <cell r="C278" t="str">
            <v>dram_sdodt0</v>
          </cell>
          <cell r="E278" t="str">
            <v>GPIO</v>
          </cell>
          <cell r="I278" t="str">
            <v>mmdc</v>
          </cell>
          <cell r="J278" t="str">
            <v>DRAM_ODT[0]</v>
          </cell>
          <cell r="AF278" t="str">
            <v/>
          </cell>
          <cell r="AG278" t="str">
            <v/>
          </cell>
          <cell r="AH278" t="str">
            <v/>
          </cell>
          <cell r="AI278" t="str">
            <v/>
          </cell>
          <cell r="AJ278" t="str">
            <v>No</v>
          </cell>
          <cell r="AL278" t="str">
            <v>NA</v>
          </cell>
          <cell r="AN278" t="str">
            <v>CFG(R0DIV6)</v>
          </cell>
          <cell r="AP278" t="str">
            <v>NA</v>
          </cell>
          <cell r="AR278" t="str">
            <v>CFG(Disabled)</v>
          </cell>
          <cell r="AT278" t="str">
            <v>CFG(100KOhm PD)</v>
          </cell>
          <cell r="AV278" t="str">
            <v>CFG(Pull)</v>
          </cell>
          <cell r="AX278" t="str">
            <v>CFG(Enabled)</v>
          </cell>
          <cell r="AZ278" t="str">
            <v>CFG(CMOS)</v>
          </cell>
          <cell r="BB278" t="str">
            <v>NA</v>
          </cell>
          <cell r="BD278" t="str">
            <v>CFG(II_OFF)</v>
          </cell>
          <cell r="BF278" t="str">
            <v>CFG(LPDDR2)</v>
          </cell>
          <cell r="BH278" t="str">
            <v>CFG(0)</v>
          </cell>
          <cell r="BW278">
            <v>2692.7249999999999</v>
          </cell>
          <cell r="BX278">
            <v>-1132.5</v>
          </cell>
          <cell r="CI278" t="str">
            <v>DRAM_SDODT0</v>
          </cell>
        </row>
        <row r="279">
          <cell r="C279" t="str">
            <v>nvcc_dram__23</v>
          </cell>
          <cell r="E279" t="str">
            <v>NOISY_POWER</v>
          </cell>
          <cell r="AF279" t="str">
            <v/>
          </cell>
          <cell r="AG279" t="str">
            <v/>
          </cell>
          <cell r="AH279" t="str">
            <v/>
          </cell>
          <cell r="AI279" t="str">
            <v/>
          </cell>
          <cell r="AJ279" t="str">
            <v>NA</v>
          </cell>
          <cell r="AL279" t="str">
            <v>NA</v>
          </cell>
          <cell r="AN279" t="str">
            <v>NA</v>
          </cell>
          <cell r="AP279" t="str">
            <v>NA</v>
          </cell>
          <cell r="AR279" t="str">
            <v>NA</v>
          </cell>
          <cell r="AT279" t="str">
            <v>NA</v>
          </cell>
          <cell r="AV279" t="str">
            <v>NA</v>
          </cell>
          <cell r="AX279" t="str">
            <v>NA</v>
          </cell>
          <cell r="AZ279" t="str">
            <v>NA</v>
          </cell>
          <cell r="BB279" t="str">
            <v>NA</v>
          </cell>
          <cell r="BD279" t="str">
            <v>NA</v>
          </cell>
          <cell r="BF279" t="str">
            <v>NA</v>
          </cell>
          <cell r="BH279" t="str">
            <v>NA</v>
          </cell>
          <cell r="BW279">
            <v>2692.7249999999999</v>
          </cell>
          <cell r="BX279">
            <v>-330.5</v>
          </cell>
          <cell r="CI279" t="str">
            <v>NVCC_DRAM</v>
          </cell>
        </row>
        <row r="280">
          <cell r="C280" t="str">
            <v>dram_cas</v>
          </cell>
          <cell r="E280" t="str">
            <v>GPIO</v>
          </cell>
          <cell r="I280" t="str">
            <v>mmdc</v>
          </cell>
          <cell r="J280" t="str">
            <v>DRAM_CAS</v>
          </cell>
          <cell r="AF280" t="str">
            <v/>
          </cell>
          <cell r="AG280" t="str">
            <v/>
          </cell>
          <cell r="AH280" t="str">
            <v/>
          </cell>
          <cell r="AI280" t="str">
            <v/>
          </cell>
          <cell r="AJ280" t="str">
            <v>No</v>
          </cell>
          <cell r="AL280" t="str">
            <v>NA</v>
          </cell>
          <cell r="AN280" t="str">
            <v>CFG(R0DIV6)</v>
          </cell>
          <cell r="AP280" t="str">
            <v>NA</v>
          </cell>
          <cell r="AR280" t="str">
            <v>CFG(Disabled)</v>
          </cell>
          <cell r="AT280" t="str">
            <v>100KOhm PU</v>
          </cell>
          <cell r="AV280" t="str">
            <v>CFG(Pull)</v>
          </cell>
          <cell r="AX280" t="str">
            <v>CFG(Enabled)</v>
          </cell>
          <cell r="AZ280" t="str">
            <v>CFG(CMOS)</v>
          </cell>
          <cell r="BB280" t="str">
            <v>NA</v>
          </cell>
          <cell r="BD280" t="str">
            <v>CFG(II_OFF)</v>
          </cell>
          <cell r="BF280" t="str">
            <v>CFG(LPDDR2)</v>
          </cell>
          <cell r="BH280" t="str">
            <v>CFG(0)</v>
          </cell>
          <cell r="BW280">
            <v>2692.7249999999999</v>
          </cell>
          <cell r="BX280">
            <v>-2185.5</v>
          </cell>
          <cell r="CI280" t="str">
            <v>DRAM_CAS</v>
          </cell>
        </row>
        <row r="281">
          <cell r="C281" t="str">
            <v>dram_sdodt1</v>
          </cell>
          <cell r="E281" t="str">
            <v>GPIO</v>
          </cell>
          <cell r="I281" t="str">
            <v>mmdc</v>
          </cell>
          <cell r="J281" t="str">
            <v>DRAM_ODT[1]</v>
          </cell>
          <cell r="AF281" t="str">
            <v/>
          </cell>
          <cell r="AG281" t="str">
            <v/>
          </cell>
          <cell r="AH281" t="str">
            <v/>
          </cell>
          <cell r="AI281" t="str">
            <v/>
          </cell>
          <cell r="AJ281" t="str">
            <v>No</v>
          </cell>
          <cell r="AL281" t="str">
            <v>NA</v>
          </cell>
          <cell r="AN281" t="str">
            <v>CFG(R0DIV6)</v>
          </cell>
          <cell r="AP281" t="str">
            <v>NA</v>
          </cell>
          <cell r="AR281" t="str">
            <v>CFG(Disabled)</v>
          </cell>
          <cell r="AT281" t="str">
            <v>CFG(100KOhm PD)</v>
          </cell>
          <cell r="AV281" t="str">
            <v>CFG(Pull)</v>
          </cell>
          <cell r="AX281" t="str">
            <v>CFG(Enabled)</v>
          </cell>
          <cell r="AZ281" t="str">
            <v>CFG(CMOS)</v>
          </cell>
          <cell r="BB281" t="str">
            <v>NA</v>
          </cell>
          <cell r="BD281" t="str">
            <v>CFG(II_OFF)</v>
          </cell>
          <cell r="BF281" t="str">
            <v>CFG(LPDDR2)</v>
          </cell>
          <cell r="BH281" t="str">
            <v>CFG(0)</v>
          </cell>
          <cell r="BW281">
            <v>2692.7249999999999</v>
          </cell>
          <cell r="BX281">
            <v>-1085.5</v>
          </cell>
          <cell r="CI281" t="str">
            <v>DRAM_SDODT1</v>
          </cell>
        </row>
        <row r="282">
          <cell r="C282" t="str">
            <v>dram_a13</v>
          </cell>
          <cell r="E282" t="str">
            <v>GPIO</v>
          </cell>
          <cell r="I282" t="str">
            <v>mmdc</v>
          </cell>
          <cell r="J282" t="str">
            <v>DRAM_A[13]</v>
          </cell>
          <cell r="AF282" t="str">
            <v/>
          </cell>
          <cell r="AG282" t="str">
            <v/>
          </cell>
          <cell r="AH282" t="str">
            <v/>
          </cell>
          <cell r="AI282" t="str">
            <v/>
          </cell>
          <cell r="AJ282" t="str">
            <v>No</v>
          </cell>
          <cell r="AL282" t="str">
            <v>NA</v>
          </cell>
          <cell r="AN282" t="str">
            <v>CFG(R0DIV6)</v>
          </cell>
          <cell r="AP282" t="str">
            <v>NA</v>
          </cell>
          <cell r="AR282" t="str">
            <v>CFG(Disabled)</v>
          </cell>
          <cell r="AT282" t="str">
            <v>100KOhm PU</v>
          </cell>
          <cell r="AV282" t="str">
            <v>CFG(Pull)</v>
          </cell>
          <cell r="AX282" t="str">
            <v>CFG(Enabled)</v>
          </cell>
          <cell r="AZ282" t="str">
            <v>CFG(CMOS)</v>
          </cell>
          <cell r="BB282" t="str">
            <v>NA</v>
          </cell>
          <cell r="BD282" t="str">
            <v>CFG(II_OFF)</v>
          </cell>
          <cell r="BF282" t="str">
            <v>CFG(LPDDR2)</v>
          </cell>
          <cell r="BH282" t="str">
            <v>CFG(0)</v>
          </cell>
          <cell r="BW282">
            <v>2692.7249999999999</v>
          </cell>
          <cell r="BX282">
            <v>-2515</v>
          </cell>
          <cell r="CI282" t="str">
            <v>DRAM_A13</v>
          </cell>
        </row>
        <row r="283">
          <cell r="C283" t="str">
            <v>dram_cs1</v>
          </cell>
          <cell r="E283" t="str">
            <v>GPIO</v>
          </cell>
          <cell r="I283" t="str">
            <v>mmdc</v>
          </cell>
          <cell r="J283" t="str">
            <v>DRAM_CS[1]</v>
          </cell>
          <cell r="AF283" t="str">
            <v/>
          </cell>
          <cell r="AG283" t="str">
            <v/>
          </cell>
          <cell r="AH283" t="str">
            <v/>
          </cell>
          <cell r="AI283" t="str">
            <v/>
          </cell>
          <cell r="AJ283" t="str">
            <v>No</v>
          </cell>
          <cell r="AL283" t="str">
            <v>NA</v>
          </cell>
          <cell r="AN283" t="str">
            <v>CFG(R0DIV6)</v>
          </cell>
          <cell r="AP283" t="str">
            <v>NA</v>
          </cell>
          <cell r="AR283" t="str">
            <v>CFG(Disabled)</v>
          </cell>
          <cell r="AT283" t="str">
            <v>100KOhm PU</v>
          </cell>
          <cell r="AV283" t="str">
            <v>CFG(Pull)</v>
          </cell>
          <cell r="AX283" t="str">
            <v>CFG(Enabled)</v>
          </cell>
          <cell r="AZ283" t="str">
            <v>CFG(CMOS)</v>
          </cell>
          <cell r="BB283" t="str">
            <v>NA</v>
          </cell>
          <cell r="BD283" t="str">
            <v>CFG(II_OFF)</v>
          </cell>
          <cell r="BF283" t="str">
            <v>CFG(LPDDR2)</v>
          </cell>
          <cell r="BH283" t="str">
            <v>CFG(0)</v>
          </cell>
          <cell r="BW283">
            <v>2692.7249999999999</v>
          </cell>
          <cell r="BX283">
            <v>-1982.5</v>
          </cell>
          <cell r="CI283" t="str">
            <v>DRAM_CS1</v>
          </cell>
        </row>
        <row r="284">
          <cell r="C284" t="str">
            <v>zqpad</v>
          </cell>
          <cell r="E284" t="str">
            <v>GPIO</v>
          </cell>
          <cell r="AF284" t="str">
            <v/>
          </cell>
          <cell r="AG284" t="str">
            <v/>
          </cell>
          <cell r="AH284" t="str">
            <v/>
          </cell>
          <cell r="AI284" t="str">
            <v/>
          </cell>
          <cell r="AJ284" t="str">
            <v>NA</v>
          </cell>
          <cell r="AL284" t="str">
            <v>NA</v>
          </cell>
          <cell r="AN284" t="str">
            <v>NA</v>
          </cell>
          <cell r="AP284" t="str">
            <v>NA</v>
          </cell>
          <cell r="AR284" t="str">
            <v>NA</v>
          </cell>
          <cell r="AT284" t="str">
            <v>NA</v>
          </cell>
          <cell r="AV284" t="str">
            <v>NA</v>
          </cell>
          <cell r="AX284" t="str">
            <v>NA</v>
          </cell>
          <cell r="AZ284" t="str">
            <v>NA</v>
          </cell>
          <cell r="BB284" t="str">
            <v>NA</v>
          </cell>
          <cell r="BD284" t="str">
            <v>NA</v>
          </cell>
          <cell r="BF284" t="str">
            <v>NA</v>
          </cell>
          <cell r="BH284" t="str">
            <v>NA</v>
          </cell>
          <cell r="BW284">
            <v>2692.7249999999999</v>
          </cell>
          <cell r="BX284">
            <v>-2238.5</v>
          </cell>
          <cell r="CI284" t="str">
            <v>ZQPAD</v>
          </cell>
        </row>
        <row r="285">
          <cell r="C285" t="str">
            <v>nvcc_dram__24</v>
          </cell>
          <cell r="E285" t="str">
            <v>NOISY_POWER</v>
          </cell>
          <cell r="AF285" t="str">
            <v/>
          </cell>
          <cell r="AG285" t="str">
            <v/>
          </cell>
          <cell r="AH285" t="str">
            <v/>
          </cell>
          <cell r="AI285" t="str">
            <v/>
          </cell>
          <cell r="AJ285" t="str">
            <v>NA</v>
          </cell>
          <cell r="AL285" t="str">
            <v>NA</v>
          </cell>
          <cell r="AN285" t="str">
            <v>NA</v>
          </cell>
          <cell r="AP285" t="str">
            <v>NA</v>
          </cell>
          <cell r="AR285" t="str">
            <v>NA</v>
          </cell>
          <cell r="AT285" t="str">
            <v>NA</v>
          </cell>
          <cell r="AV285" t="str">
            <v>NA</v>
          </cell>
          <cell r="AX285" t="str">
            <v>NA</v>
          </cell>
          <cell r="AZ285" t="str">
            <v>NA</v>
          </cell>
          <cell r="BB285" t="str">
            <v>NA</v>
          </cell>
          <cell r="BD285" t="str">
            <v>NA</v>
          </cell>
          <cell r="BF285" t="str">
            <v>NA</v>
          </cell>
          <cell r="BH285" t="str">
            <v>NA</v>
          </cell>
          <cell r="BW285">
            <v>2692.7249999999999</v>
          </cell>
          <cell r="BX285">
            <v>-94</v>
          </cell>
          <cell r="CI285" t="str">
            <v>NVCC_DRAM</v>
          </cell>
        </row>
        <row r="286">
          <cell r="C286" t="str">
            <v>dram_d36</v>
          </cell>
          <cell r="E286" t="str">
            <v>GPIO</v>
          </cell>
          <cell r="I286" t="str">
            <v>mmdc</v>
          </cell>
          <cell r="J286" t="str">
            <v>DRAM_D[36]</v>
          </cell>
          <cell r="AF286" t="str">
            <v/>
          </cell>
          <cell r="AG286" t="str">
            <v/>
          </cell>
          <cell r="AH286" t="str">
            <v/>
          </cell>
          <cell r="AI286" t="str">
            <v/>
          </cell>
          <cell r="AJ286" t="str">
            <v>No</v>
          </cell>
          <cell r="AL286" t="str">
            <v>NA</v>
          </cell>
          <cell r="AN286" t="str">
            <v>CFG(R0DIV6)</v>
          </cell>
          <cell r="AP286" t="str">
            <v>NA</v>
          </cell>
          <cell r="AR286" t="str">
            <v>CFG(Disabled)</v>
          </cell>
          <cell r="AT286" t="str">
            <v>100KOhm PU</v>
          </cell>
          <cell r="AV286" t="str">
            <v>CFG(Pull)</v>
          </cell>
          <cell r="AX286" t="str">
            <v>CFG(Enabled)</v>
          </cell>
          <cell r="AZ286" t="str">
            <v>CFG(CMOS)</v>
          </cell>
          <cell r="BB286" t="str">
            <v>NA</v>
          </cell>
          <cell r="BD286" t="str">
            <v>CFG(II_OFF)</v>
          </cell>
          <cell r="BF286" t="str">
            <v>CFG(LPDDR2)</v>
          </cell>
          <cell r="BH286" t="str">
            <v>CFG(0)</v>
          </cell>
          <cell r="BW286">
            <v>894</v>
          </cell>
          <cell r="BX286">
            <v>-2792.7249999999999</v>
          </cell>
          <cell r="CI286" t="str">
            <v>DRAM_D36</v>
          </cell>
        </row>
        <row r="287">
          <cell r="C287" t="str">
            <v>nvcc_dram2p5__4</v>
          </cell>
          <cell r="E287" t="str">
            <v>NOISY_POWER</v>
          </cell>
          <cell r="AF287" t="str">
            <v/>
          </cell>
          <cell r="AG287" t="str">
            <v/>
          </cell>
          <cell r="AH287" t="str">
            <v/>
          </cell>
          <cell r="AI287" t="str">
            <v/>
          </cell>
          <cell r="AJ287" t="str">
            <v>NA</v>
          </cell>
          <cell r="AL287" t="str">
            <v>NA</v>
          </cell>
          <cell r="AN287" t="str">
            <v>NA</v>
          </cell>
          <cell r="AP287" t="str">
            <v>NA</v>
          </cell>
          <cell r="AR287" t="str">
            <v>NA</v>
          </cell>
          <cell r="AT287" t="str">
            <v>NA</v>
          </cell>
          <cell r="AV287" t="str">
            <v>NA</v>
          </cell>
          <cell r="AX287" t="str">
            <v>NA</v>
          </cell>
          <cell r="AZ287" t="str">
            <v>NA</v>
          </cell>
          <cell r="BB287" t="str">
            <v>NA</v>
          </cell>
          <cell r="BD287" t="str">
            <v>NA</v>
          </cell>
          <cell r="BF287" t="str">
            <v>NA</v>
          </cell>
          <cell r="BH287" t="str">
            <v>NA</v>
          </cell>
          <cell r="BW287">
            <v>236</v>
          </cell>
          <cell r="BX287">
            <v>-2792.7249999999999</v>
          </cell>
          <cell r="CI287" t="str">
            <v>NVCC_DRAM2P5</v>
          </cell>
        </row>
        <row r="288">
          <cell r="C288" t="str">
            <v>pfill_calib__6</v>
          </cell>
          <cell r="E288" t="str">
            <v/>
          </cell>
          <cell r="AF288" t="str">
            <v/>
          </cell>
          <cell r="AG288" t="str">
            <v/>
          </cell>
          <cell r="AH288" t="str">
            <v/>
          </cell>
          <cell r="AI288" t="str">
            <v/>
          </cell>
          <cell r="AJ288" t="str">
            <v>NA</v>
          </cell>
          <cell r="AL288" t="str">
            <v>NA</v>
          </cell>
          <cell r="AN288" t="str">
            <v>NA</v>
          </cell>
          <cell r="AP288" t="str">
            <v>NA</v>
          </cell>
          <cell r="AR288" t="str">
            <v>NA</v>
          </cell>
          <cell r="AT288" t="str">
            <v>NA</v>
          </cell>
          <cell r="AV288" t="str">
            <v>NA</v>
          </cell>
          <cell r="AX288" t="str">
            <v>NA</v>
          </cell>
          <cell r="AZ288" t="str">
            <v>NA</v>
          </cell>
          <cell r="BB288" t="str">
            <v>NA</v>
          </cell>
          <cell r="BD288" t="str">
            <v>NA</v>
          </cell>
          <cell r="BF288" t="str">
            <v>NA</v>
          </cell>
          <cell r="BH288" t="str">
            <v>NA</v>
          </cell>
          <cell r="BW288">
            <v>-1995</v>
          </cell>
          <cell r="BX288">
            <v>-2792.7249999999999</v>
          </cell>
          <cell r="CI288">
            <v>0</v>
          </cell>
        </row>
        <row r="289">
          <cell r="C289" t="str">
            <v>dram_d32</v>
          </cell>
          <cell r="E289" t="str">
            <v>GPIO</v>
          </cell>
          <cell r="I289" t="str">
            <v>mmdc</v>
          </cell>
          <cell r="J289" t="str">
            <v>DRAM_D[32]</v>
          </cell>
          <cell r="AF289" t="str">
            <v/>
          </cell>
          <cell r="AG289" t="str">
            <v/>
          </cell>
          <cell r="AH289" t="str">
            <v/>
          </cell>
          <cell r="AI289" t="str">
            <v/>
          </cell>
          <cell r="AJ289" t="str">
            <v>No</v>
          </cell>
          <cell r="AL289" t="str">
            <v>NA</v>
          </cell>
          <cell r="AN289" t="str">
            <v>CFG(R0DIV6)</v>
          </cell>
          <cell r="AP289" t="str">
            <v>NA</v>
          </cell>
          <cell r="AR289" t="str">
            <v>CFG(Disabled)</v>
          </cell>
          <cell r="AT289" t="str">
            <v>100KOhm PU</v>
          </cell>
          <cell r="AV289" t="str">
            <v>CFG(Pull)</v>
          </cell>
          <cell r="AX289" t="str">
            <v>CFG(Enabled)</v>
          </cell>
          <cell r="AZ289" t="str">
            <v>CFG(CMOS)</v>
          </cell>
          <cell r="BB289" t="str">
            <v>NA</v>
          </cell>
          <cell r="BD289" t="str">
            <v>CFG(II_OFF)</v>
          </cell>
          <cell r="BF289" t="str">
            <v>CFG(LPDDR2)</v>
          </cell>
          <cell r="BH289" t="str">
            <v>CFG(0)</v>
          </cell>
          <cell r="BW289">
            <v>894</v>
          </cell>
          <cell r="BX289">
            <v>-2792.7249999999999</v>
          </cell>
          <cell r="CI289" t="str">
            <v>DRAM_D32</v>
          </cell>
        </row>
        <row r="290">
          <cell r="C290" t="str">
            <v>dram_d37</v>
          </cell>
          <cell r="E290" t="str">
            <v>GPIO</v>
          </cell>
          <cell r="I290" t="str">
            <v>mmdc</v>
          </cell>
          <cell r="J290" t="str">
            <v>DRAM_D[37]</v>
          </cell>
          <cell r="AF290" t="str">
            <v/>
          </cell>
          <cell r="AG290" t="str">
            <v/>
          </cell>
          <cell r="AH290" t="str">
            <v/>
          </cell>
          <cell r="AI290" t="str">
            <v/>
          </cell>
          <cell r="AJ290" t="str">
            <v>No</v>
          </cell>
          <cell r="AL290" t="str">
            <v>NA</v>
          </cell>
          <cell r="AN290" t="str">
            <v>CFG(R0DIV6)</v>
          </cell>
          <cell r="AP290" t="str">
            <v>NA</v>
          </cell>
          <cell r="AR290" t="str">
            <v>CFG(Disabled)</v>
          </cell>
          <cell r="AT290" t="str">
            <v>100KOhm PU</v>
          </cell>
          <cell r="AV290" t="str">
            <v>CFG(Pull)</v>
          </cell>
          <cell r="AX290" t="str">
            <v>CFG(Enabled)</v>
          </cell>
          <cell r="AZ290" t="str">
            <v>CFG(CMOS)</v>
          </cell>
          <cell r="BB290" t="str">
            <v>NA</v>
          </cell>
          <cell r="BD290" t="str">
            <v>CFG(II_OFF)</v>
          </cell>
          <cell r="BF290" t="str">
            <v>CFG(LPDDR2)</v>
          </cell>
          <cell r="BH290" t="str">
            <v>CFG(0)</v>
          </cell>
          <cell r="BW290">
            <v>894</v>
          </cell>
          <cell r="BX290">
            <v>-2792.7249999999999</v>
          </cell>
          <cell r="CI290" t="str">
            <v>DRAM_D37</v>
          </cell>
        </row>
        <row r="291">
          <cell r="C291" t="str">
            <v>dram_d33</v>
          </cell>
          <cell r="E291" t="str">
            <v>GPIO</v>
          </cell>
          <cell r="I291" t="str">
            <v>mmdc</v>
          </cell>
          <cell r="J291" t="str">
            <v>DRAM_D[33]</v>
          </cell>
          <cell r="AF291" t="str">
            <v/>
          </cell>
          <cell r="AG291" t="str">
            <v/>
          </cell>
          <cell r="AH291" t="str">
            <v/>
          </cell>
          <cell r="AI291" t="str">
            <v/>
          </cell>
          <cell r="AJ291" t="str">
            <v>No</v>
          </cell>
          <cell r="AL291" t="str">
            <v>NA</v>
          </cell>
          <cell r="AN291" t="str">
            <v>CFG(R0DIV6)</v>
          </cell>
          <cell r="AP291" t="str">
            <v>NA</v>
          </cell>
          <cell r="AR291" t="str">
            <v>CFG(Disabled)</v>
          </cell>
          <cell r="AT291" t="str">
            <v>100KOhm PU</v>
          </cell>
          <cell r="AV291" t="str">
            <v>CFG(Pull)</v>
          </cell>
          <cell r="AX291" t="str">
            <v>CFG(Enabled)</v>
          </cell>
          <cell r="AZ291" t="str">
            <v>CFG(CMOS)</v>
          </cell>
          <cell r="BB291" t="str">
            <v>NA</v>
          </cell>
          <cell r="BD291" t="str">
            <v>CFG(II_OFF)</v>
          </cell>
          <cell r="BF291" t="str">
            <v>CFG(LPDDR2)</v>
          </cell>
          <cell r="BH291" t="str">
            <v>CFG(0)</v>
          </cell>
          <cell r="BW291">
            <v>894</v>
          </cell>
          <cell r="BX291">
            <v>-2792.7249999999999</v>
          </cell>
          <cell r="CI291" t="str">
            <v>DRAM_D33</v>
          </cell>
        </row>
        <row r="292">
          <cell r="C292" t="str">
            <v>nvcc_dram__25</v>
          </cell>
          <cell r="E292" t="str">
            <v>NOISY_POWER</v>
          </cell>
          <cell r="AF292" t="str">
            <v/>
          </cell>
          <cell r="AG292" t="str">
            <v/>
          </cell>
          <cell r="AH292" t="str">
            <v/>
          </cell>
          <cell r="AI292" t="str">
            <v/>
          </cell>
          <cell r="AJ292" t="str">
            <v>NA</v>
          </cell>
          <cell r="AL292" t="str">
            <v>NA</v>
          </cell>
          <cell r="AN292" t="str">
            <v>NA</v>
          </cell>
          <cell r="AP292" t="str">
            <v>NA</v>
          </cell>
          <cell r="AR292" t="str">
            <v>NA</v>
          </cell>
          <cell r="AT292" t="str">
            <v>NA</v>
          </cell>
          <cell r="AV292" t="str">
            <v>NA</v>
          </cell>
          <cell r="AX292" t="str">
            <v>NA</v>
          </cell>
          <cell r="AZ292" t="str">
            <v>NA</v>
          </cell>
          <cell r="BB292" t="str">
            <v>NA</v>
          </cell>
          <cell r="BD292" t="str">
            <v>NA</v>
          </cell>
          <cell r="BF292" t="str">
            <v>NA</v>
          </cell>
          <cell r="BH292" t="str">
            <v>NA</v>
          </cell>
          <cell r="BW292">
            <v>2692.7249999999999</v>
          </cell>
          <cell r="BX292">
            <v>472</v>
          </cell>
          <cell r="CI292" t="str">
            <v>NVCC_DRAM</v>
          </cell>
        </row>
        <row r="293">
          <cell r="C293" t="str">
            <v>dram_sdqs4</v>
          </cell>
          <cell r="E293" t="str">
            <v>GPIO</v>
          </cell>
          <cell r="I293" t="str">
            <v>mmdc</v>
          </cell>
          <cell r="J293" t="str">
            <v>DRAM_SDQS[4]</v>
          </cell>
          <cell r="AF293" t="str">
            <v/>
          </cell>
          <cell r="AG293" t="str">
            <v/>
          </cell>
          <cell r="AH293" t="str">
            <v/>
          </cell>
          <cell r="AI293" t="str">
            <v/>
          </cell>
          <cell r="AJ293" t="str">
            <v>No</v>
          </cell>
          <cell r="AL293" t="str">
            <v>NA</v>
          </cell>
          <cell r="AN293" t="str">
            <v>CFG(R0DIV6)</v>
          </cell>
          <cell r="AP293" t="str">
            <v>NA</v>
          </cell>
          <cell r="AR293" t="str">
            <v>CFG(Disabled)</v>
          </cell>
          <cell r="AT293" t="str">
            <v>CFG(100KOhm PD)</v>
          </cell>
          <cell r="AV293" t="str">
            <v>CFG(Pull)</v>
          </cell>
          <cell r="AX293" t="str">
            <v>CFG(Disabled)</v>
          </cell>
          <cell r="AZ293" t="str">
            <v>CFG(CMOS)</v>
          </cell>
          <cell r="BB293" t="str">
            <v>NA</v>
          </cell>
          <cell r="BD293" t="str">
            <v>CFG(II_OFF)</v>
          </cell>
          <cell r="BF293" t="str">
            <v>CFG(LPDDR2)</v>
          </cell>
          <cell r="BH293" t="str">
            <v>NA</v>
          </cell>
          <cell r="BW293">
            <v>2692.7249999999999</v>
          </cell>
          <cell r="BX293">
            <v>-519</v>
          </cell>
          <cell r="CI293" t="str">
            <v>DRAM_SDQS4</v>
          </cell>
        </row>
        <row r="294">
          <cell r="C294" t="str">
            <v>dram_sdqs4</v>
          </cell>
          <cell r="E294" t="str">
            <v/>
          </cell>
          <cell r="J294" t="str">
            <v>padn</v>
          </cell>
          <cell r="AF294" t="str">
            <v/>
          </cell>
          <cell r="AG294" t="str">
            <v/>
          </cell>
          <cell r="AH294" t="str">
            <v/>
          </cell>
          <cell r="AI294" t="str">
            <v/>
          </cell>
          <cell r="AJ294" t="e">
            <v>#N/A</v>
          </cell>
          <cell r="AL294" t="str">
            <v>NA</v>
          </cell>
          <cell r="AN294" t="str">
            <v>NA</v>
          </cell>
          <cell r="AP294" t="str">
            <v>NA</v>
          </cell>
          <cell r="AR294" t="str">
            <v>NA</v>
          </cell>
          <cell r="AT294" t="str">
            <v>NA</v>
          </cell>
          <cell r="AV294" t="str">
            <v>NA</v>
          </cell>
          <cell r="AX294" t="str">
            <v>NA</v>
          </cell>
          <cell r="AZ294" t="str">
            <v>NA</v>
          </cell>
          <cell r="BB294" t="str">
            <v>NA</v>
          </cell>
          <cell r="BD294" t="str">
            <v>NA</v>
          </cell>
          <cell r="BF294" t="str">
            <v>NA</v>
          </cell>
          <cell r="BH294" t="str">
            <v>NA</v>
          </cell>
          <cell r="BW294">
            <v>2692.7249999999999</v>
          </cell>
          <cell r="BX294">
            <v>-472</v>
          </cell>
          <cell r="CI294" t="str">
            <v>DRAM_SDQS4_B</v>
          </cell>
        </row>
        <row r="295">
          <cell r="C295" t="str">
            <v>dram_dqm4</v>
          </cell>
          <cell r="E295" t="str">
            <v>GPIO</v>
          </cell>
          <cell r="I295" t="str">
            <v>mmdc</v>
          </cell>
          <cell r="J295" t="str">
            <v>DRAM_DQM[4]</v>
          </cell>
          <cell r="AF295" t="str">
            <v/>
          </cell>
          <cell r="AG295" t="str">
            <v/>
          </cell>
          <cell r="AH295" t="str">
            <v/>
          </cell>
          <cell r="AI295" t="str">
            <v/>
          </cell>
          <cell r="AJ295" t="str">
            <v>No</v>
          </cell>
          <cell r="AL295" t="str">
            <v>NA</v>
          </cell>
          <cell r="AN295" t="str">
            <v>CFG(R0DIV6)</v>
          </cell>
          <cell r="AP295" t="str">
            <v>NA</v>
          </cell>
          <cell r="AR295" t="str">
            <v>CFG(Disabled)</v>
          </cell>
          <cell r="AT295" t="str">
            <v>100KOhm PU</v>
          </cell>
          <cell r="AV295" t="str">
            <v>CFG(Pull)</v>
          </cell>
          <cell r="AX295" t="str">
            <v>CFG(Enabled)</v>
          </cell>
          <cell r="AZ295" t="str">
            <v>CFG(CMOS)</v>
          </cell>
          <cell r="BB295" t="str">
            <v>NA</v>
          </cell>
          <cell r="BD295" t="str">
            <v>CFG(II_OFF)</v>
          </cell>
          <cell r="BF295" t="str">
            <v>CFG(LPDDR2)</v>
          </cell>
          <cell r="BH295" t="str">
            <v>CFG(0)</v>
          </cell>
          <cell r="BW295">
            <v>2692.7249999999999</v>
          </cell>
          <cell r="BX295">
            <v>-235.5</v>
          </cell>
          <cell r="CI295" t="str">
            <v>DRAM_DQM4</v>
          </cell>
        </row>
        <row r="296">
          <cell r="C296" t="str">
            <v>nvcc_dram__26</v>
          </cell>
          <cell r="E296" t="str">
            <v>NOISY_POWER</v>
          </cell>
          <cell r="AF296" t="str">
            <v/>
          </cell>
          <cell r="AG296" t="str">
            <v/>
          </cell>
          <cell r="AH296" t="str">
            <v/>
          </cell>
          <cell r="AI296" t="str">
            <v/>
          </cell>
          <cell r="AJ296" t="str">
            <v>NA</v>
          </cell>
          <cell r="AL296" t="str">
            <v>NA</v>
          </cell>
          <cell r="AN296" t="str">
            <v>NA</v>
          </cell>
          <cell r="AP296" t="str">
            <v>NA</v>
          </cell>
          <cell r="AR296" t="str">
            <v>NA</v>
          </cell>
          <cell r="AT296" t="str">
            <v>NA</v>
          </cell>
          <cell r="AV296" t="str">
            <v>NA</v>
          </cell>
          <cell r="AX296" t="str">
            <v>NA</v>
          </cell>
          <cell r="AZ296" t="str">
            <v>NA</v>
          </cell>
          <cell r="BB296" t="str">
            <v>NA</v>
          </cell>
          <cell r="BD296" t="str">
            <v>NA</v>
          </cell>
          <cell r="BF296" t="str">
            <v>NA</v>
          </cell>
          <cell r="BH296" t="str">
            <v>NA</v>
          </cell>
          <cell r="BW296">
            <v>2692.7249999999999</v>
          </cell>
          <cell r="BX296">
            <v>519.5</v>
          </cell>
          <cell r="CI296" t="str">
            <v>NVCC_DRAM</v>
          </cell>
        </row>
        <row r="297">
          <cell r="C297" t="str">
            <v>dram_d34</v>
          </cell>
          <cell r="E297" t="str">
            <v>GPIO</v>
          </cell>
          <cell r="I297" t="str">
            <v>mmdc</v>
          </cell>
          <cell r="J297" t="str">
            <v>DRAM_D[34]</v>
          </cell>
          <cell r="AF297" t="str">
            <v/>
          </cell>
          <cell r="AG297" t="str">
            <v/>
          </cell>
          <cell r="AH297" t="str">
            <v/>
          </cell>
          <cell r="AI297" t="str">
            <v/>
          </cell>
          <cell r="AJ297" t="str">
            <v>No</v>
          </cell>
          <cell r="AL297" t="str">
            <v>NA</v>
          </cell>
          <cell r="AN297" t="str">
            <v>CFG(R0DIV6)</v>
          </cell>
          <cell r="AP297" t="str">
            <v>NA</v>
          </cell>
          <cell r="AR297" t="str">
            <v>CFG(Disabled)</v>
          </cell>
          <cell r="AT297" t="str">
            <v>100KOhm PU</v>
          </cell>
          <cell r="AV297" t="str">
            <v>CFG(Pull)</v>
          </cell>
          <cell r="AX297" t="str">
            <v>CFG(Enabled)</v>
          </cell>
          <cell r="AZ297" t="str">
            <v>CFG(CMOS)</v>
          </cell>
          <cell r="BB297" t="str">
            <v>NA</v>
          </cell>
          <cell r="BD297" t="str">
            <v>CFG(II_OFF)</v>
          </cell>
          <cell r="BF297" t="str">
            <v>CFG(LPDDR2)</v>
          </cell>
          <cell r="BH297" t="str">
            <v>CFG(0)</v>
          </cell>
          <cell r="BW297">
            <v>894</v>
          </cell>
          <cell r="BX297">
            <v>-2792.7249999999999</v>
          </cell>
          <cell r="CI297" t="str">
            <v>DRAM_D34</v>
          </cell>
        </row>
        <row r="298">
          <cell r="C298" t="str">
            <v>dram_d35</v>
          </cell>
          <cell r="E298" t="str">
            <v>GPIO</v>
          </cell>
          <cell r="I298" t="str">
            <v>mmdc</v>
          </cell>
          <cell r="J298" t="str">
            <v>DRAM_D[35]</v>
          </cell>
          <cell r="AF298" t="str">
            <v/>
          </cell>
          <cell r="AG298" t="str">
            <v/>
          </cell>
          <cell r="AH298" t="str">
            <v/>
          </cell>
          <cell r="AI298" t="str">
            <v/>
          </cell>
          <cell r="AJ298" t="str">
            <v>No</v>
          </cell>
          <cell r="AL298" t="str">
            <v>NA</v>
          </cell>
          <cell r="AN298" t="str">
            <v>CFG(R0DIV6)</v>
          </cell>
          <cell r="AP298" t="str">
            <v>NA</v>
          </cell>
          <cell r="AR298" t="str">
            <v>CFG(Disabled)</v>
          </cell>
          <cell r="AT298" t="str">
            <v>100KOhm PU</v>
          </cell>
          <cell r="AV298" t="str">
            <v>CFG(Pull)</v>
          </cell>
          <cell r="AX298" t="str">
            <v>CFG(Enabled)</v>
          </cell>
          <cell r="AZ298" t="str">
            <v>CFG(CMOS)</v>
          </cell>
          <cell r="BB298" t="str">
            <v>NA</v>
          </cell>
          <cell r="BD298" t="str">
            <v>CFG(II_OFF)</v>
          </cell>
          <cell r="BF298" t="str">
            <v>CFG(LPDDR2)</v>
          </cell>
          <cell r="BH298" t="str">
            <v>CFG(0)</v>
          </cell>
          <cell r="BW298">
            <v>894</v>
          </cell>
          <cell r="BX298">
            <v>-2792.7249999999999</v>
          </cell>
          <cell r="CI298" t="str">
            <v>DRAM_D35</v>
          </cell>
        </row>
        <row r="299">
          <cell r="C299" t="str">
            <v>dram_d38</v>
          </cell>
          <cell r="E299" t="str">
            <v>GPIO</v>
          </cell>
          <cell r="I299" t="str">
            <v>mmdc</v>
          </cell>
          <cell r="J299" t="str">
            <v>DRAM_D[38]</v>
          </cell>
          <cell r="AF299" t="str">
            <v/>
          </cell>
          <cell r="AG299" t="str">
            <v/>
          </cell>
          <cell r="AH299" t="str">
            <v/>
          </cell>
          <cell r="AI299" t="str">
            <v/>
          </cell>
          <cell r="AJ299" t="str">
            <v>No</v>
          </cell>
          <cell r="AL299" t="str">
            <v>NA</v>
          </cell>
          <cell r="AN299" t="str">
            <v>CFG(R0DIV6)</v>
          </cell>
          <cell r="AP299" t="str">
            <v>NA</v>
          </cell>
          <cell r="AR299" t="str">
            <v>CFG(Disabled)</v>
          </cell>
          <cell r="AT299" t="str">
            <v>100KOhm PU</v>
          </cell>
          <cell r="AV299" t="str">
            <v>CFG(Pull)</v>
          </cell>
          <cell r="AX299" t="str">
            <v>CFG(Enabled)</v>
          </cell>
          <cell r="AZ299" t="str">
            <v>CFG(CMOS)</v>
          </cell>
          <cell r="BB299" t="str">
            <v>NA</v>
          </cell>
          <cell r="BD299" t="str">
            <v>CFG(II_OFF)</v>
          </cell>
          <cell r="BF299" t="str">
            <v>CFG(LPDDR2)</v>
          </cell>
          <cell r="BH299" t="str">
            <v>CFG(0)</v>
          </cell>
          <cell r="BW299">
            <v>894</v>
          </cell>
          <cell r="BX299">
            <v>-2792.7249999999999</v>
          </cell>
          <cell r="CI299" t="str">
            <v>DRAM_D38</v>
          </cell>
        </row>
        <row r="300">
          <cell r="C300" t="str">
            <v>nvcc_dram__27</v>
          </cell>
          <cell r="E300" t="str">
            <v>NOISY_POWER</v>
          </cell>
          <cell r="AF300" t="str">
            <v/>
          </cell>
          <cell r="AG300" t="str">
            <v/>
          </cell>
          <cell r="AH300" t="str">
            <v/>
          </cell>
          <cell r="AI300" t="str">
            <v/>
          </cell>
          <cell r="AJ300" t="str">
            <v>NA</v>
          </cell>
          <cell r="AL300" t="str">
            <v>NA</v>
          </cell>
          <cell r="AN300" t="str">
            <v>NA</v>
          </cell>
          <cell r="AP300" t="str">
            <v>NA</v>
          </cell>
          <cell r="AR300" t="str">
            <v>NA</v>
          </cell>
          <cell r="AT300" t="str">
            <v>NA</v>
          </cell>
          <cell r="AV300" t="str">
            <v>NA</v>
          </cell>
          <cell r="AX300" t="str">
            <v>NA</v>
          </cell>
          <cell r="AZ300" t="str">
            <v>NA</v>
          </cell>
          <cell r="BB300" t="str">
            <v>NA</v>
          </cell>
          <cell r="BD300" t="str">
            <v>NA</v>
          </cell>
          <cell r="BF300" t="str">
            <v>NA</v>
          </cell>
          <cell r="BH300" t="str">
            <v>NA</v>
          </cell>
          <cell r="BW300">
            <v>847</v>
          </cell>
          <cell r="BX300">
            <v>-2792.7249999999999</v>
          </cell>
          <cell r="CI300" t="str">
            <v>NVCC_DRAM</v>
          </cell>
        </row>
        <row r="301">
          <cell r="C301" t="str">
            <v>dram_d39</v>
          </cell>
          <cell r="E301" t="str">
            <v>GPIO</v>
          </cell>
          <cell r="I301" t="str">
            <v>mmdc</v>
          </cell>
          <cell r="J301" t="str">
            <v>DRAM_D[39]</v>
          </cell>
          <cell r="AF301" t="str">
            <v/>
          </cell>
          <cell r="AG301" t="str">
            <v/>
          </cell>
          <cell r="AH301" t="str">
            <v/>
          </cell>
          <cell r="AI301" t="str">
            <v/>
          </cell>
          <cell r="AJ301" t="str">
            <v>No</v>
          </cell>
          <cell r="AL301" t="str">
            <v>NA</v>
          </cell>
          <cell r="AN301" t="str">
            <v>CFG(R0DIV6)</v>
          </cell>
          <cell r="AP301" t="str">
            <v>NA</v>
          </cell>
          <cell r="AR301" t="str">
            <v>CFG(Disabled)</v>
          </cell>
          <cell r="AT301" t="str">
            <v>100KOhm PU</v>
          </cell>
          <cell r="AV301" t="str">
            <v>CFG(Pull)</v>
          </cell>
          <cell r="AX301" t="str">
            <v>CFG(Enabled)</v>
          </cell>
          <cell r="AZ301" t="str">
            <v>CFG(CMOS)</v>
          </cell>
          <cell r="BB301" t="str">
            <v>NA</v>
          </cell>
          <cell r="BD301" t="str">
            <v>CFG(II_OFF)</v>
          </cell>
          <cell r="BF301" t="str">
            <v>CFG(LPDDR2)</v>
          </cell>
          <cell r="BH301" t="str">
            <v>CFG(0)</v>
          </cell>
          <cell r="BW301">
            <v>894</v>
          </cell>
          <cell r="BX301">
            <v>-2792.7249999999999</v>
          </cell>
          <cell r="CI301" t="str">
            <v>DRAM_D39</v>
          </cell>
        </row>
        <row r="302">
          <cell r="C302" t="str">
            <v>dram_d40</v>
          </cell>
          <cell r="E302" t="str">
            <v>GPIO</v>
          </cell>
          <cell r="I302" t="str">
            <v>mmdc</v>
          </cell>
          <cell r="J302" t="str">
            <v>DRAM_D[40]</v>
          </cell>
          <cell r="AF302" t="str">
            <v/>
          </cell>
          <cell r="AG302" t="str">
            <v/>
          </cell>
          <cell r="AH302" t="str">
            <v/>
          </cell>
          <cell r="AI302" t="str">
            <v/>
          </cell>
          <cell r="AJ302" t="str">
            <v>No</v>
          </cell>
          <cell r="AL302" t="str">
            <v>NA</v>
          </cell>
          <cell r="AN302" t="str">
            <v>CFG(R0DIV6)</v>
          </cell>
          <cell r="AP302" t="str">
            <v>NA</v>
          </cell>
          <cell r="AR302" t="str">
            <v>CFG(Disabled)</v>
          </cell>
          <cell r="AT302" t="str">
            <v>100KOhm PU</v>
          </cell>
          <cell r="AV302" t="str">
            <v>CFG(Pull)</v>
          </cell>
          <cell r="AX302" t="str">
            <v>CFG(Enabled)</v>
          </cell>
          <cell r="AZ302" t="str">
            <v>CFG(CMOS)</v>
          </cell>
          <cell r="BB302" t="str">
            <v>NA</v>
          </cell>
          <cell r="BD302" t="str">
            <v>CFG(II_OFF)</v>
          </cell>
          <cell r="BF302" t="str">
            <v>CFG(LPDDR2)</v>
          </cell>
          <cell r="BH302" t="str">
            <v>CFG(0)</v>
          </cell>
          <cell r="BW302">
            <v>894</v>
          </cell>
          <cell r="BX302">
            <v>-2792.7249999999999</v>
          </cell>
          <cell r="CI302" t="str">
            <v>DRAM_D40</v>
          </cell>
        </row>
        <row r="303">
          <cell r="C303" t="str">
            <v>dram_d44</v>
          </cell>
          <cell r="E303" t="str">
            <v>GPIO</v>
          </cell>
          <cell r="I303" t="str">
            <v>mmdc</v>
          </cell>
          <cell r="J303" t="str">
            <v>DRAM_D[44]</v>
          </cell>
          <cell r="AF303" t="str">
            <v/>
          </cell>
          <cell r="AG303" t="str">
            <v/>
          </cell>
          <cell r="AH303" t="str">
            <v/>
          </cell>
          <cell r="AI303" t="str">
            <v/>
          </cell>
          <cell r="AJ303" t="str">
            <v>No</v>
          </cell>
          <cell r="AL303" t="str">
            <v>NA</v>
          </cell>
          <cell r="AN303" t="str">
            <v>CFG(R0DIV6)</v>
          </cell>
          <cell r="AP303" t="str">
            <v>NA</v>
          </cell>
          <cell r="AR303" t="str">
            <v>CFG(Disabled)</v>
          </cell>
          <cell r="AT303" t="str">
            <v>100KOhm PU</v>
          </cell>
          <cell r="AV303" t="str">
            <v>CFG(Pull)</v>
          </cell>
          <cell r="AX303" t="str">
            <v>CFG(Enabled)</v>
          </cell>
          <cell r="AZ303" t="str">
            <v>CFG(CMOS)</v>
          </cell>
          <cell r="BB303" t="str">
            <v>NA</v>
          </cell>
          <cell r="BD303" t="str">
            <v>CFG(II_OFF)</v>
          </cell>
          <cell r="BF303" t="str">
            <v>CFG(LPDDR2)</v>
          </cell>
          <cell r="BH303" t="str">
            <v>CFG(0)</v>
          </cell>
          <cell r="BW303">
            <v>894</v>
          </cell>
          <cell r="BX303">
            <v>-2792.7249999999999</v>
          </cell>
          <cell r="CI303" t="str">
            <v>DRAM_D44</v>
          </cell>
        </row>
        <row r="304">
          <cell r="C304" t="str">
            <v>nvcc_dram__28</v>
          </cell>
          <cell r="E304" t="str">
            <v>NOISY_POWER</v>
          </cell>
          <cell r="AF304" t="str">
            <v/>
          </cell>
          <cell r="AG304" t="str">
            <v/>
          </cell>
          <cell r="AH304" t="str">
            <v/>
          </cell>
          <cell r="AI304" t="str">
            <v/>
          </cell>
          <cell r="AJ304" t="str">
            <v>NA</v>
          </cell>
          <cell r="AL304" t="str">
            <v>NA</v>
          </cell>
          <cell r="AN304" t="str">
            <v>NA</v>
          </cell>
          <cell r="AP304" t="str">
            <v>NA</v>
          </cell>
          <cell r="AR304" t="str">
            <v>NA</v>
          </cell>
          <cell r="AT304" t="str">
            <v>NA</v>
          </cell>
          <cell r="AV304" t="str">
            <v>NA</v>
          </cell>
          <cell r="AX304" t="str">
            <v>NA</v>
          </cell>
          <cell r="AZ304" t="str">
            <v>NA</v>
          </cell>
          <cell r="BB304" t="str">
            <v>NA</v>
          </cell>
          <cell r="BD304" t="str">
            <v>NA</v>
          </cell>
          <cell r="BF304" t="str">
            <v>NA</v>
          </cell>
          <cell r="BH304" t="str">
            <v>NA</v>
          </cell>
          <cell r="BW304">
            <v>2272</v>
          </cell>
          <cell r="BX304">
            <v>-2792.7249999999999</v>
          </cell>
          <cell r="CI304" t="str">
            <v>NVCC_DRAM</v>
          </cell>
        </row>
        <row r="305">
          <cell r="C305" t="str">
            <v>dram_sdqs5</v>
          </cell>
          <cell r="E305" t="str">
            <v>GPIO</v>
          </cell>
          <cell r="I305" t="str">
            <v>mmdc</v>
          </cell>
          <cell r="J305" t="str">
            <v>DRAM_SDQS[5]</v>
          </cell>
          <cell r="AF305" t="str">
            <v/>
          </cell>
          <cell r="AG305" t="str">
            <v/>
          </cell>
          <cell r="AH305" t="str">
            <v/>
          </cell>
          <cell r="AI305" t="str">
            <v/>
          </cell>
          <cell r="AJ305" t="str">
            <v>No</v>
          </cell>
          <cell r="AL305" t="str">
            <v>NA</v>
          </cell>
          <cell r="AN305" t="str">
            <v>CFG(R0DIV6)</v>
          </cell>
          <cell r="AP305" t="str">
            <v>NA</v>
          </cell>
          <cell r="AR305" t="str">
            <v>CFG(Disabled)</v>
          </cell>
          <cell r="AT305" t="str">
            <v>CFG(100KOhm PD)</v>
          </cell>
          <cell r="AV305" t="str">
            <v>CFG(Pull)</v>
          </cell>
          <cell r="AX305" t="str">
            <v>CFG(Disabled)</v>
          </cell>
          <cell r="AZ305" t="str">
            <v>CFG(CMOS)</v>
          </cell>
          <cell r="BB305" t="str">
            <v>NA</v>
          </cell>
          <cell r="BD305" t="str">
            <v>CFG(II_OFF)</v>
          </cell>
          <cell r="BF305" t="str">
            <v>CFG(LPDDR2)</v>
          </cell>
          <cell r="BH305" t="str">
            <v>NA</v>
          </cell>
          <cell r="BW305">
            <v>2692.7249999999999</v>
          </cell>
          <cell r="BX305">
            <v>330.5</v>
          </cell>
          <cell r="CI305" t="str">
            <v>DRAM_SDQS5</v>
          </cell>
        </row>
        <row r="306">
          <cell r="C306" t="str">
            <v>dram_sdqs5</v>
          </cell>
          <cell r="E306" t="str">
            <v/>
          </cell>
          <cell r="J306" t="str">
            <v>padn</v>
          </cell>
          <cell r="AF306" t="str">
            <v/>
          </cell>
          <cell r="AG306" t="str">
            <v/>
          </cell>
          <cell r="AH306" t="str">
            <v/>
          </cell>
          <cell r="AI306" t="str">
            <v/>
          </cell>
          <cell r="AJ306" t="e">
            <v>#N/A</v>
          </cell>
          <cell r="AL306" t="str">
            <v>NA</v>
          </cell>
          <cell r="AN306" t="str">
            <v>NA</v>
          </cell>
          <cell r="AP306" t="str">
            <v>NA</v>
          </cell>
          <cell r="AR306" t="str">
            <v>NA</v>
          </cell>
          <cell r="AT306" t="str">
            <v>NA</v>
          </cell>
          <cell r="AV306" t="str">
            <v>NA</v>
          </cell>
          <cell r="AX306" t="str">
            <v>NA</v>
          </cell>
          <cell r="AZ306" t="str">
            <v>NA</v>
          </cell>
          <cell r="BB306" t="str">
            <v>NA</v>
          </cell>
          <cell r="BD306" t="str">
            <v>NA</v>
          </cell>
          <cell r="BF306" t="str">
            <v>NA</v>
          </cell>
          <cell r="BH306" t="str">
            <v>NA</v>
          </cell>
          <cell r="BW306">
            <v>2692.7249999999999</v>
          </cell>
          <cell r="BX306">
            <v>377.5</v>
          </cell>
          <cell r="CI306" t="str">
            <v>DRAM_SDQS5_B</v>
          </cell>
        </row>
        <row r="307">
          <cell r="C307" t="str">
            <v>dram_d45</v>
          </cell>
          <cell r="E307" t="str">
            <v>GPIO</v>
          </cell>
          <cell r="I307" t="str">
            <v>mmdc</v>
          </cell>
          <cell r="J307" t="str">
            <v>DRAM_D[45]</v>
          </cell>
          <cell r="AF307" t="str">
            <v/>
          </cell>
          <cell r="AG307" t="str">
            <v/>
          </cell>
          <cell r="AH307" t="str">
            <v/>
          </cell>
          <cell r="AI307" t="str">
            <v/>
          </cell>
          <cell r="AJ307" t="str">
            <v>No</v>
          </cell>
          <cell r="AL307" t="str">
            <v>NA</v>
          </cell>
          <cell r="AN307" t="str">
            <v>CFG(R0DIV6)</v>
          </cell>
          <cell r="AP307" t="str">
            <v>NA</v>
          </cell>
          <cell r="AR307" t="str">
            <v>CFG(Disabled)</v>
          </cell>
          <cell r="AT307" t="str">
            <v>100KOhm PU</v>
          </cell>
          <cell r="AV307" t="str">
            <v>CFG(Pull)</v>
          </cell>
          <cell r="AX307" t="str">
            <v>CFG(Enabled)</v>
          </cell>
          <cell r="AZ307" t="str">
            <v>CFG(CMOS)</v>
          </cell>
          <cell r="BB307" t="str">
            <v>NA</v>
          </cell>
          <cell r="BD307" t="str">
            <v>CFG(II_OFF)</v>
          </cell>
          <cell r="BF307" t="str">
            <v>CFG(LPDDR2)</v>
          </cell>
          <cell r="BH307" t="str">
            <v>CFG(0)</v>
          </cell>
          <cell r="BW307">
            <v>894</v>
          </cell>
          <cell r="BX307">
            <v>-2792.7249999999999</v>
          </cell>
          <cell r="CI307" t="str">
            <v>DRAM_D45</v>
          </cell>
        </row>
        <row r="308">
          <cell r="C308" t="str">
            <v>nvcc_dram__29</v>
          </cell>
          <cell r="E308" t="str">
            <v>NOISY_POWER</v>
          </cell>
          <cell r="AF308" t="str">
            <v/>
          </cell>
          <cell r="AG308" t="str">
            <v/>
          </cell>
          <cell r="AH308" t="str">
            <v/>
          </cell>
          <cell r="AI308" t="str">
            <v/>
          </cell>
          <cell r="AJ308" t="str">
            <v>NA</v>
          </cell>
          <cell r="AL308" t="str">
            <v>NA</v>
          </cell>
          <cell r="AN308" t="str">
            <v>NA</v>
          </cell>
          <cell r="AP308" t="str">
            <v>NA</v>
          </cell>
          <cell r="AR308" t="str">
            <v>NA</v>
          </cell>
          <cell r="AT308" t="str">
            <v>NA</v>
          </cell>
          <cell r="AV308" t="str">
            <v>NA</v>
          </cell>
          <cell r="AX308" t="str">
            <v>NA</v>
          </cell>
          <cell r="AZ308" t="str">
            <v>NA</v>
          </cell>
          <cell r="BB308" t="str">
            <v>NA</v>
          </cell>
          <cell r="BD308" t="str">
            <v>NA</v>
          </cell>
          <cell r="BF308" t="str">
            <v>NA</v>
          </cell>
          <cell r="BH308" t="str">
            <v>NA</v>
          </cell>
          <cell r="BW308">
            <v>1129</v>
          </cell>
          <cell r="BX308">
            <v>-2792.7249999999999</v>
          </cell>
          <cell r="CI308" t="str">
            <v>NVCC_DRAM</v>
          </cell>
        </row>
        <row r="309">
          <cell r="C309" t="str">
            <v>pfill_calib__7</v>
          </cell>
          <cell r="E309" t="str">
            <v/>
          </cell>
          <cell r="AF309" t="str">
            <v/>
          </cell>
          <cell r="AG309" t="str">
            <v/>
          </cell>
          <cell r="AH309" t="str">
            <v/>
          </cell>
          <cell r="AI309" t="str">
            <v/>
          </cell>
          <cell r="AJ309" t="str">
            <v>NA</v>
          </cell>
          <cell r="AL309" t="str">
            <v>NA</v>
          </cell>
          <cell r="AN309" t="str">
            <v>NA</v>
          </cell>
          <cell r="AP309" t="str">
            <v>NA</v>
          </cell>
          <cell r="AR309" t="str">
            <v>NA</v>
          </cell>
          <cell r="AT309" t="str">
            <v>NA</v>
          </cell>
          <cell r="AV309" t="str">
            <v>NA</v>
          </cell>
          <cell r="AX309" t="str">
            <v>NA</v>
          </cell>
          <cell r="AZ309" t="str">
            <v>NA</v>
          </cell>
          <cell r="BB309" t="str">
            <v>NA</v>
          </cell>
          <cell r="BD309" t="str">
            <v>NA</v>
          </cell>
          <cell r="BF309" t="str">
            <v>NA</v>
          </cell>
          <cell r="BH309" t="str">
            <v>NA</v>
          </cell>
          <cell r="BW309">
            <v>-1995</v>
          </cell>
          <cell r="BX309">
            <v>-2792.7249999999999</v>
          </cell>
          <cell r="CI309">
            <v>0</v>
          </cell>
        </row>
        <row r="310">
          <cell r="C310" t="str">
            <v>dram_dqm5</v>
          </cell>
          <cell r="E310" t="str">
            <v>GPIO</v>
          </cell>
          <cell r="I310" t="str">
            <v>mmdc</v>
          </cell>
          <cell r="J310" t="str">
            <v>DRAM_DQM[5]</v>
          </cell>
          <cell r="AF310" t="str">
            <v/>
          </cell>
          <cell r="AG310" t="str">
            <v/>
          </cell>
          <cell r="AH310" t="str">
            <v/>
          </cell>
          <cell r="AI310" t="str">
            <v/>
          </cell>
          <cell r="AJ310" t="str">
            <v>No</v>
          </cell>
          <cell r="AL310" t="str">
            <v>NA</v>
          </cell>
          <cell r="AN310" t="str">
            <v>CFG(R0DIV6)</v>
          </cell>
          <cell r="AP310" t="str">
            <v>NA</v>
          </cell>
          <cell r="AR310" t="str">
            <v>CFG(Disabled)</v>
          </cell>
          <cell r="AT310" t="str">
            <v>100KOhm PU</v>
          </cell>
          <cell r="AV310" t="str">
            <v>CFG(Pull)</v>
          </cell>
          <cell r="AX310" t="str">
            <v>CFG(Enabled)</v>
          </cell>
          <cell r="AZ310" t="str">
            <v>CFG(CMOS)</v>
          </cell>
          <cell r="BB310" t="str">
            <v>NA</v>
          </cell>
          <cell r="BD310" t="str">
            <v>CFG(II_OFF)</v>
          </cell>
          <cell r="BF310" t="str">
            <v>CFG(LPDDR2)</v>
          </cell>
          <cell r="BH310" t="str">
            <v>CFG(0)</v>
          </cell>
          <cell r="BW310">
            <v>2692.7249999999999</v>
          </cell>
          <cell r="BX310">
            <v>566.5</v>
          </cell>
          <cell r="CI310" t="str">
            <v>DRAM_DQM5</v>
          </cell>
        </row>
        <row r="311">
          <cell r="C311" t="str">
            <v>nvcc_dram2p5__5</v>
          </cell>
          <cell r="E311" t="str">
            <v>NOISY_POWER</v>
          </cell>
          <cell r="AF311" t="str">
            <v/>
          </cell>
          <cell r="AG311" t="str">
            <v/>
          </cell>
          <cell r="AH311" t="str">
            <v/>
          </cell>
          <cell r="AI311" t="str">
            <v/>
          </cell>
          <cell r="AJ311" t="str">
            <v>NA</v>
          </cell>
          <cell r="AL311" t="str">
            <v>NA</v>
          </cell>
          <cell r="AN311" t="str">
            <v>NA</v>
          </cell>
          <cell r="AP311" t="str">
            <v>NA</v>
          </cell>
          <cell r="AR311" t="str">
            <v>NA</v>
          </cell>
          <cell r="AT311" t="str">
            <v>NA</v>
          </cell>
          <cell r="AV311" t="str">
            <v>NA</v>
          </cell>
          <cell r="AX311" t="str">
            <v>NA</v>
          </cell>
          <cell r="AZ311" t="str">
            <v>NA</v>
          </cell>
          <cell r="BB311" t="str">
            <v>NA</v>
          </cell>
          <cell r="BD311" t="str">
            <v>NA</v>
          </cell>
          <cell r="BF311" t="str">
            <v>NA</v>
          </cell>
          <cell r="BH311" t="str">
            <v>NA</v>
          </cell>
          <cell r="BW311">
            <v>236</v>
          </cell>
          <cell r="BX311">
            <v>-2792.7249999999999</v>
          </cell>
          <cell r="CI311" t="str">
            <v>NVCC_DRAM2P5</v>
          </cell>
        </row>
        <row r="312">
          <cell r="C312" t="str">
            <v>ngnd_dram</v>
          </cell>
          <cell r="E312" t="str">
            <v>NOISY_GROUND</v>
          </cell>
          <cell r="AF312" t="str">
            <v/>
          </cell>
          <cell r="AG312" t="str">
            <v/>
          </cell>
          <cell r="AH312" t="str">
            <v/>
          </cell>
          <cell r="AI312" t="str">
            <v/>
          </cell>
          <cell r="AJ312" t="str">
            <v>NA</v>
          </cell>
          <cell r="AL312" t="str">
            <v>NA</v>
          </cell>
          <cell r="AN312" t="str">
            <v>NA</v>
          </cell>
          <cell r="AP312" t="str">
            <v>NA</v>
          </cell>
          <cell r="AR312" t="str">
            <v>NA</v>
          </cell>
          <cell r="AT312" t="str">
            <v>NA</v>
          </cell>
          <cell r="AV312" t="str">
            <v>NA</v>
          </cell>
          <cell r="AX312" t="str">
            <v>NA</v>
          </cell>
          <cell r="AZ312" t="str">
            <v>NA</v>
          </cell>
          <cell r="BB312" t="str">
            <v>NA</v>
          </cell>
          <cell r="BD312" t="str">
            <v>NA</v>
          </cell>
          <cell r="BF312" t="str">
            <v>NA</v>
          </cell>
          <cell r="BH312" t="str">
            <v>NA</v>
          </cell>
          <cell r="BW312">
            <v>2272</v>
          </cell>
          <cell r="BX312">
            <v>-2792.7249999999999</v>
          </cell>
          <cell r="CI312" t="str">
            <v>VSS</v>
          </cell>
        </row>
        <row r="313">
          <cell r="C313" t="str">
            <v>pfill_corner__2</v>
          </cell>
          <cell r="E313" t="str">
            <v/>
          </cell>
          <cell r="AF313" t="str">
            <v/>
          </cell>
          <cell r="AG313" t="str">
            <v/>
          </cell>
          <cell r="AH313" t="str">
            <v/>
          </cell>
          <cell r="AI313" t="str">
            <v/>
          </cell>
          <cell r="AJ313" t="str">
            <v>NA</v>
          </cell>
          <cell r="AL313" t="str">
            <v>NA</v>
          </cell>
          <cell r="AN313" t="str">
            <v>NA</v>
          </cell>
          <cell r="AP313" t="str">
            <v>NA</v>
          </cell>
          <cell r="AR313" t="str">
            <v>NA</v>
          </cell>
          <cell r="AT313" t="str">
            <v>NA</v>
          </cell>
          <cell r="AV313" t="str">
            <v>NA</v>
          </cell>
          <cell r="AX313" t="str">
            <v>NA</v>
          </cell>
          <cell r="AZ313" t="str">
            <v>NA</v>
          </cell>
          <cell r="BB313" t="str">
            <v>NA</v>
          </cell>
          <cell r="BD313" t="str">
            <v>NA</v>
          </cell>
          <cell r="BF313" t="str">
            <v>NA</v>
          </cell>
          <cell r="BH313" t="str">
            <v>NA</v>
          </cell>
          <cell r="BW313">
            <v>-1995</v>
          </cell>
          <cell r="BX313">
            <v>-2792.7249999999999</v>
          </cell>
          <cell r="CI313">
            <v>0</v>
          </cell>
        </row>
        <row r="314">
          <cell r="C314" t="str">
            <v>nvcc_dram__30</v>
          </cell>
          <cell r="E314" t="str">
            <v>NOISY_POWER</v>
          </cell>
          <cell r="AF314" t="str">
            <v/>
          </cell>
          <cell r="AG314" t="str">
            <v/>
          </cell>
          <cell r="AH314" t="str">
            <v/>
          </cell>
          <cell r="AI314" t="str">
            <v/>
          </cell>
          <cell r="AJ314" t="str">
            <v>NA</v>
          </cell>
          <cell r="AL314" t="str">
            <v>NA</v>
          </cell>
          <cell r="AN314" t="str">
            <v>NA</v>
          </cell>
          <cell r="AP314" t="str">
            <v>NA</v>
          </cell>
          <cell r="AR314" t="str">
            <v>NA</v>
          </cell>
          <cell r="AT314" t="str">
            <v>NA</v>
          </cell>
          <cell r="AV314" t="str">
            <v>NA</v>
          </cell>
          <cell r="AX314" t="str">
            <v>NA</v>
          </cell>
          <cell r="AZ314" t="str">
            <v>NA</v>
          </cell>
          <cell r="BB314" t="str">
            <v>NA</v>
          </cell>
          <cell r="BD314" t="str">
            <v>NA</v>
          </cell>
          <cell r="BF314" t="str">
            <v>NA</v>
          </cell>
          <cell r="BH314" t="str">
            <v>NA</v>
          </cell>
          <cell r="BW314">
            <v>2272</v>
          </cell>
          <cell r="BX314">
            <v>-2792.7249999999999</v>
          </cell>
          <cell r="CI314" t="str">
            <v>NVCC_DRAM</v>
          </cell>
        </row>
        <row r="315">
          <cell r="C315" t="str">
            <v>corner__1</v>
          </cell>
          <cell r="E315" t="str">
            <v/>
          </cell>
          <cell r="AF315" t="str">
            <v/>
          </cell>
          <cell r="AG315" t="str">
            <v/>
          </cell>
          <cell r="AH315" t="str">
            <v/>
          </cell>
          <cell r="AI315" t="str">
            <v/>
          </cell>
          <cell r="AJ315" t="str">
            <v>NA</v>
          </cell>
          <cell r="AL315" t="str">
            <v>NA</v>
          </cell>
          <cell r="AN315" t="str">
            <v>NA</v>
          </cell>
          <cell r="AP315" t="str">
            <v>NA</v>
          </cell>
          <cell r="AR315" t="str">
            <v>NA</v>
          </cell>
          <cell r="AT315" t="str">
            <v>NA</v>
          </cell>
          <cell r="AV315" t="str">
            <v>NA</v>
          </cell>
          <cell r="AX315" t="str">
            <v>NA</v>
          </cell>
          <cell r="AZ315" t="str">
            <v>NA</v>
          </cell>
          <cell r="BB315" t="str">
            <v>NA</v>
          </cell>
          <cell r="BD315" t="str">
            <v>NA</v>
          </cell>
          <cell r="BF315" t="str">
            <v>NA</v>
          </cell>
          <cell r="BH315" t="str">
            <v>NA</v>
          </cell>
          <cell r="BW315">
            <v>-1995</v>
          </cell>
          <cell r="BX315">
            <v>-2792.7249999999999</v>
          </cell>
          <cell r="CI315">
            <v>0</v>
          </cell>
        </row>
        <row r="316">
          <cell r="C316" t="str">
            <v>dram_d41</v>
          </cell>
          <cell r="E316" t="str">
            <v>GPIO</v>
          </cell>
          <cell r="I316" t="str">
            <v>mmdc</v>
          </cell>
          <cell r="J316" t="str">
            <v>DRAM_D[41]</v>
          </cell>
          <cell r="AF316" t="str">
            <v/>
          </cell>
          <cell r="AG316" t="str">
            <v/>
          </cell>
          <cell r="AH316" t="str">
            <v/>
          </cell>
          <cell r="AI316" t="str">
            <v/>
          </cell>
          <cell r="AJ316" t="str">
            <v>No</v>
          </cell>
          <cell r="AL316" t="str">
            <v>NA</v>
          </cell>
          <cell r="AN316" t="str">
            <v>CFG(R0DIV6)</v>
          </cell>
          <cell r="AP316" t="str">
            <v>NA</v>
          </cell>
          <cell r="AR316" t="str">
            <v>CFG(Disabled)</v>
          </cell>
          <cell r="AT316" t="str">
            <v>100KOhm PU</v>
          </cell>
          <cell r="AV316" t="str">
            <v>CFG(Pull)</v>
          </cell>
          <cell r="AX316" t="str">
            <v>CFG(Enabled)</v>
          </cell>
          <cell r="AZ316" t="str">
            <v>CFG(CMOS)</v>
          </cell>
          <cell r="BB316" t="str">
            <v>NA</v>
          </cell>
          <cell r="BD316" t="str">
            <v>CFG(II_OFF)</v>
          </cell>
          <cell r="BF316" t="str">
            <v>CFG(LPDDR2)</v>
          </cell>
          <cell r="BH316" t="str">
            <v>CFG(0)</v>
          </cell>
          <cell r="BW316">
            <v>894</v>
          </cell>
          <cell r="BX316">
            <v>-2792.7249999999999</v>
          </cell>
          <cell r="CI316" t="str">
            <v>DRAM_D41</v>
          </cell>
        </row>
        <row r="317">
          <cell r="C317" t="str">
            <v>pfill_corner__3</v>
          </cell>
          <cell r="E317" t="str">
            <v/>
          </cell>
          <cell r="AF317" t="str">
            <v/>
          </cell>
          <cell r="AG317" t="str">
            <v/>
          </cell>
          <cell r="AH317" t="str">
            <v/>
          </cell>
          <cell r="AI317" t="str">
            <v/>
          </cell>
          <cell r="AJ317" t="str">
            <v>NA</v>
          </cell>
          <cell r="AL317" t="str">
            <v>NA</v>
          </cell>
          <cell r="AN317" t="str">
            <v>NA</v>
          </cell>
          <cell r="AP317" t="str">
            <v>NA</v>
          </cell>
          <cell r="AR317" t="str">
            <v>NA</v>
          </cell>
          <cell r="AT317" t="str">
            <v>NA</v>
          </cell>
          <cell r="AV317" t="str">
            <v>NA</v>
          </cell>
          <cell r="AX317" t="str">
            <v>NA</v>
          </cell>
          <cell r="AZ317" t="str">
            <v>NA</v>
          </cell>
          <cell r="BB317" t="str">
            <v>NA</v>
          </cell>
          <cell r="BD317" t="str">
            <v>NA</v>
          </cell>
          <cell r="BF317" t="str">
            <v>NA</v>
          </cell>
          <cell r="BH317" t="str">
            <v>NA</v>
          </cell>
          <cell r="BW317">
            <v>-1995</v>
          </cell>
          <cell r="BX317">
            <v>-2792.7249999999999</v>
          </cell>
          <cell r="CI317">
            <v>0</v>
          </cell>
        </row>
        <row r="318">
          <cell r="C318" t="str">
            <v>dram_d42</v>
          </cell>
          <cell r="E318" t="str">
            <v>GPIO</v>
          </cell>
          <cell r="I318" t="str">
            <v>mmdc</v>
          </cell>
          <cell r="J318" t="str">
            <v>DRAM_D[42]</v>
          </cell>
          <cell r="AF318" t="str">
            <v/>
          </cell>
          <cell r="AG318" t="str">
            <v/>
          </cell>
          <cell r="AH318" t="str">
            <v/>
          </cell>
          <cell r="AI318" t="str">
            <v/>
          </cell>
          <cell r="AJ318" t="str">
            <v>No</v>
          </cell>
          <cell r="AL318" t="str">
            <v>NA</v>
          </cell>
          <cell r="AN318" t="str">
            <v>CFG(R0DIV6)</v>
          </cell>
          <cell r="AP318" t="str">
            <v>NA</v>
          </cell>
          <cell r="AR318" t="str">
            <v>CFG(Disabled)</v>
          </cell>
          <cell r="AT318" t="str">
            <v>100KOhm PU</v>
          </cell>
          <cell r="AV318" t="str">
            <v>CFG(Pull)</v>
          </cell>
          <cell r="AX318" t="str">
            <v>CFG(Enabled)</v>
          </cell>
          <cell r="AZ318" t="str">
            <v>CFG(CMOS)</v>
          </cell>
          <cell r="BB318" t="str">
            <v>NA</v>
          </cell>
          <cell r="BD318" t="str">
            <v>CFG(II_OFF)</v>
          </cell>
          <cell r="BF318" t="str">
            <v>CFG(LPDDR2)</v>
          </cell>
          <cell r="BH318" t="str">
            <v>CFG(0)</v>
          </cell>
          <cell r="BW318">
            <v>894</v>
          </cell>
          <cell r="BX318">
            <v>-2792.7249999999999</v>
          </cell>
          <cell r="CI318" t="str">
            <v>DRAM_D42</v>
          </cell>
        </row>
        <row r="319">
          <cell r="C319" t="str">
            <v>dram_d47</v>
          </cell>
          <cell r="E319" t="str">
            <v>GPIO</v>
          </cell>
          <cell r="I319" t="str">
            <v>mmdc</v>
          </cell>
          <cell r="J319" t="str">
            <v>DRAM_D[47]</v>
          </cell>
          <cell r="AF319" t="str">
            <v/>
          </cell>
          <cell r="AG319" t="str">
            <v/>
          </cell>
          <cell r="AH319" t="str">
            <v/>
          </cell>
          <cell r="AI319" t="str">
            <v/>
          </cell>
          <cell r="AJ319" t="str">
            <v>No</v>
          </cell>
          <cell r="AL319" t="str">
            <v>NA</v>
          </cell>
          <cell r="AN319" t="str">
            <v>CFG(R0DIV6)</v>
          </cell>
          <cell r="AP319" t="str">
            <v>NA</v>
          </cell>
          <cell r="AR319" t="str">
            <v>CFG(Disabled)</v>
          </cell>
          <cell r="AT319" t="str">
            <v>100KOhm PU</v>
          </cell>
          <cell r="AV319" t="str">
            <v>CFG(Pull)</v>
          </cell>
          <cell r="AX319" t="str">
            <v>CFG(Enabled)</v>
          </cell>
          <cell r="AZ319" t="str">
            <v>CFG(CMOS)</v>
          </cell>
          <cell r="BB319" t="str">
            <v>NA</v>
          </cell>
          <cell r="BD319" t="str">
            <v>CFG(II_OFF)</v>
          </cell>
          <cell r="BF319" t="str">
            <v>CFG(LPDDR2)</v>
          </cell>
          <cell r="BH319" t="str">
            <v>CFG(0)</v>
          </cell>
          <cell r="BW319">
            <v>894</v>
          </cell>
          <cell r="BX319">
            <v>-2792.7249999999999</v>
          </cell>
          <cell r="CI319" t="str">
            <v>DRAM_D47</v>
          </cell>
        </row>
        <row r="320">
          <cell r="C320" t="str">
            <v>dram_d43</v>
          </cell>
          <cell r="E320" t="str">
            <v>GPIO</v>
          </cell>
          <cell r="I320" t="str">
            <v>mmdc</v>
          </cell>
          <cell r="J320" t="str">
            <v>DRAM_D[43]</v>
          </cell>
          <cell r="AF320" t="str">
            <v/>
          </cell>
          <cell r="AG320" t="str">
            <v/>
          </cell>
          <cell r="AH320" t="str">
            <v/>
          </cell>
          <cell r="AI320" t="str">
            <v/>
          </cell>
          <cell r="AJ320" t="str">
            <v>No</v>
          </cell>
          <cell r="AL320" t="str">
            <v>NA</v>
          </cell>
          <cell r="AN320" t="str">
            <v>CFG(R0DIV6)</v>
          </cell>
          <cell r="AP320" t="str">
            <v>NA</v>
          </cell>
          <cell r="AR320" t="str">
            <v>CFG(Disabled)</v>
          </cell>
          <cell r="AT320" t="str">
            <v>100KOhm PU</v>
          </cell>
          <cell r="AV320" t="str">
            <v>CFG(Pull)</v>
          </cell>
          <cell r="AX320" t="str">
            <v>CFG(Enabled)</v>
          </cell>
          <cell r="AZ320" t="str">
            <v>CFG(CMOS)</v>
          </cell>
          <cell r="BB320" t="str">
            <v>NA</v>
          </cell>
          <cell r="BD320" t="str">
            <v>CFG(II_OFF)</v>
          </cell>
          <cell r="BF320" t="str">
            <v>CFG(LPDDR2)</v>
          </cell>
          <cell r="BH320" t="str">
            <v>CFG(0)</v>
          </cell>
          <cell r="BW320">
            <v>894</v>
          </cell>
          <cell r="BX320">
            <v>-2792.7249999999999</v>
          </cell>
          <cell r="CI320" t="str">
            <v>DRAM_D43</v>
          </cell>
        </row>
        <row r="321">
          <cell r="C321" t="str">
            <v>nvcc_dram__31</v>
          </cell>
          <cell r="E321" t="str">
            <v>NOISY_POWER</v>
          </cell>
          <cell r="AF321" t="str">
            <v/>
          </cell>
          <cell r="AG321" t="str">
            <v/>
          </cell>
          <cell r="AH321" t="str">
            <v/>
          </cell>
          <cell r="AI321" t="str">
            <v/>
          </cell>
          <cell r="AJ321" t="str">
            <v>NA</v>
          </cell>
          <cell r="AL321" t="str">
            <v>NA</v>
          </cell>
          <cell r="AN321" t="str">
            <v>NA</v>
          </cell>
          <cell r="AP321" t="str">
            <v>NA</v>
          </cell>
          <cell r="AR321" t="str">
            <v>NA</v>
          </cell>
          <cell r="AT321" t="str">
            <v>NA</v>
          </cell>
          <cell r="AV321" t="str">
            <v>NA</v>
          </cell>
          <cell r="AX321" t="str">
            <v>NA</v>
          </cell>
          <cell r="AZ321" t="str">
            <v>NA</v>
          </cell>
          <cell r="BB321" t="str">
            <v>NA</v>
          </cell>
          <cell r="BD321" t="str">
            <v>NA</v>
          </cell>
          <cell r="BF321" t="str">
            <v>NA</v>
          </cell>
          <cell r="BH321" t="str">
            <v>NA</v>
          </cell>
          <cell r="BW321">
            <v>2692.7249999999999</v>
          </cell>
          <cell r="BX321">
            <v>-2401.5</v>
          </cell>
          <cell r="CI321" t="str">
            <v>NVCC_DRAM</v>
          </cell>
        </row>
        <row r="322">
          <cell r="C322" t="str">
            <v>dram_d46</v>
          </cell>
          <cell r="E322" t="str">
            <v>GPIO</v>
          </cell>
          <cell r="I322" t="str">
            <v>mmdc</v>
          </cell>
          <cell r="J322" t="str">
            <v>DRAM_D[46]</v>
          </cell>
          <cell r="AF322" t="str">
            <v/>
          </cell>
          <cell r="AG322" t="str">
            <v/>
          </cell>
          <cell r="AH322" t="str">
            <v/>
          </cell>
          <cell r="AI322" t="str">
            <v/>
          </cell>
          <cell r="AJ322" t="str">
            <v>No</v>
          </cell>
          <cell r="AL322" t="str">
            <v>NA</v>
          </cell>
          <cell r="AN322" t="str">
            <v>CFG(R0DIV6)</v>
          </cell>
          <cell r="AP322" t="str">
            <v>NA</v>
          </cell>
          <cell r="AR322" t="str">
            <v>CFG(Disabled)</v>
          </cell>
          <cell r="AT322" t="str">
            <v>100KOhm PU</v>
          </cell>
          <cell r="AV322" t="str">
            <v>CFG(Pull)</v>
          </cell>
          <cell r="AX322" t="str">
            <v>CFG(Enabled)</v>
          </cell>
          <cell r="AZ322" t="str">
            <v>CFG(CMOS)</v>
          </cell>
          <cell r="BB322" t="str">
            <v>NA</v>
          </cell>
          <cell r="BD322" t="str">
            <v>CFG(II_OFF)</v>
          </cell>
          <cell r="BF322" t="str">
            <v>CFG(LPDDR2)</v>
          </cell>
          <cell r="BH322" t="str">
            <v>CFG(0)</v>
          </cell>
          <cell r="BW322">
            <v>894</v>
          </cell>
          <cell r="BX322">
            <v>-2792.7249999999999</v>
          </cell>
          <cell r="CI322" t="str">
            <v>DRAM_D46</v>
          </cell>
        </row>
        <row r="323">
          <cell r="C323" t="str">
            <v>dram_d52</v>
          </cell>
          <cell r="E323" t="str">
            <v>GPIO</v>
          </cell>
          <cell r="I323" t="str">
            <v>mmdc</v>
          </cell>
          <cell r="J323" t="str">
            <v>DRAM_D[52]</v>
          </cell>
          <cell r="AF323" t="str">
            <v/>
          </cell>
          <cell r="AG323" t="str">
            <v/>
          </cell>
          <cell r="AH323" t="str">
            <v/>
          </cell>
          <cell r="AI323" t="str">
            <v/>
          </cell>
          <cell r="AJ323" t="str">
            <v>No</v>
          </cell>
          <cell r="AL323" t="str">
            <v>NA</v>
          </cell>
          <cell r="AN323" t="str">
            <v>CFG(R0DIV6)</v>
          </cell>
          <cell r="AP323" t="str">
            <v>NA</v>
          </cell>
          <cell r="AR323" t="str">
            <v>CFG(Disabled)</v>
          </cell>
          <cell r="AT323" t="str">
            <v>100KOhm PU</v>
          </cell>
          <cell r="AV323" t="str">
            <v>CFG(Pull)</v>
          </cell>
          <cell r="AX323" t="str">
            <v>CFG(Enabled)</v>
          </cell>
          <cell r="AZ323" t="str">
            <v>CFG(CMOS)</v>
          </cell>
          <cell r="BB323" t="str">
            <v>NA</v>
          </cell>
          <cell r="BD323" t="str">
            <v>CFG(II_OFF)</v>
          </cell>
          <cell r="BF323" t="str">
            <v>CFG(LPDDR2)</v>
          </cell>
          <cell r="BH323" t="str">
            <v>CFG(0)</v>
          </cell>
          <cell r="BW323">
            <v>894</v>
          </cell>
          <cell r="BX323">
            <v>-2792.7249999999999</v>
          </cell>
          <cell r="CI323" t="str">
            <v>DRAM_D52</v>
          </cell>
        </row>
        <row r="324">
          <cell r="C324" t="str">
            <v>dram_d48</v>
          </cell>
          <cell r="E324" t="str">
            <v>GPIO</v>
          </cell>
          <cell r="I324" t="str">
            <v>mmdc</v>
          </cell>
          <cell r="J324" t="str">
            <v>DRAM_D[48]</v>
          </cell>
          <cell r="AF324" t="str">
            <v/>
          </cell>
          <cell r="AG324" t="str">
            <v/>
          </cell>
          <cell r="AH324" t="str">
            <v/>
          </cell>
          <cell r="AI324" t="str">
            <v/>
          </cell>
          <cell r="AJ324" t="str">
            <v>No</v>
          </cell>
          <cell r="AL324" t="str">
            <v>NA</v>
          </cell>
          <cell r="AN324" t="str">
            <v>CFG(R0DIV6)</v>
          </cell>
          <cell r="AP324" t="str">
            <v>NA</v>
          </cell>
          <cell r="AR324" t="str">
            <v>CFG(Disabled)</v>
          </cell>
          <cell r="AT324" t="str">
            <v>100KOhm PU</v>
          </cell>
          <cell r="AV324" t="str">
            <v>CFG(Pull)</v>
          </cell>
          <cell r="AX324" t="str">
            <v>CFG(Enabled)</v>
          </cell>
          <cell r="AZ324" t="str">
            <v>CFG(CMOS)</v>
          </cell>
          <cell r="BB324" t="str">
            <v>NA</v>
          </cell>
          <cell r="BD324" t="str">
            <v>CFG(II_OFF)</v>
          </cell>
          <cell r="BF324" t="str">
            <v>CFG(LPDDR2)</v>
          </cell>
          <cell r="BH324" t="str">
            <v>CFG(0)</v>
          </cell>
          <cell r="BW324">
            <v>894</v>
          </cell>
          <cell r="BX324">
            <v>-2792.7249999999999</v>
          </cell>
          <cell r="CI324" t="str">
            <v>DRAM_D48</v>
          </cell>
        </row>
        <row r="325">
          <cell r="C325" t="str">
            <v>nvcc_dram__32</v>
          </cell>
          <cell r="E325" t="str">
            <v>NOISY_POWER</v>
          </cell>
          <cell r="AF325" t="str">
            <v/>
          </cell>
          <cell r="AG325" t="str">
            <v/>
          </cell>
          <cell r="AH325" t="str">
            <v/>
          </cell>
          <cell r="AI325" t="str">
            <v/>
          </cell>
          <cell r="AJ325" t="str">
            <v>NA</v>
          </cell>
          <cell r="AL325" t="str">
            <v>NA</v>
          </cell>
          <cell r="AN325" t="str">
            <v>NA</v>
          </cell>
          <cell r="AP325" t="str">
            <v>NA</v>
          </cell>
          <cell r="AR325" t="str">
            <v>NA</v>
          </cell>
          <cell r="AT325" t="str">
            <v>NA</v>
          </cell>
          <cell r="AV325" t="str">
            <v>NA</v>
          </cell>
          <cell r="AX325" t="str">
            <v>NA</v>
          </cell>
          <cell r="AZ325" t="str">
            <v>NA</v>
          </cell>
          <cell r="BB325" t="str">
            <v>NA</v>
          </cell>
          <cell r="BD325" t="str">
            <v>NA</v>
          </cell>
          <cell r="BF325" t="str">
            <v>NA</v>
          </cell>
          <cell r="BH325" t="str">
            <v>NA</v>
          </cell>
          <cell r="BW325">
            <v>2692.7249999999999</v>
          </cell>
          <cell r="BX325">
            <v>-2401.5</v>
          </cell>
          <cell r="CI325" t="str">
            <v>NVCC_DRAM</v>
          </cell>
        </row>
        <row r="326">
          <cell r="C326" t="str">
            <v>dram_d53</v>
          </cell>
          <cell r="E326" t="str">
            <v>GPIO</v>
          </cell>
          <cell r="I326" t="str">
            <v>mmdc</v>
          </cell>
          <cell r="J326" t="str">
            <v>DRAM_D[53]</v>
          </cell>
          <cell r="AF326" t="str">
            <v/>
          </cell>
          <cell r="AG326" t="str">
            <v/>
          </cell>
          <cell r="AH326" t="str">
            <v/>
          </cell>
          <cell r="AI326" t="str">
            <v/>
          </cell>
          <cell r="AJ326" t="str">
            <v>No</v>
          </cell>
          <cell r="AL326" t="str">
            <v>NA</v>
          </cell>
          <cell r="AN326" t="str">
            <v>CFG(R0DIV6)</v>
          </cell>
          <cell r="AP326" t="str">
            <v>NA</v>
          </cell>
          <cell r="AR326" t="str">
            <v>CFG(Disabled)</v>
          </cell>
          <cell r="AT326" t="str">
            <v>100KOhm PU</v>
          </cell>
          <cell r="AV326" t="str">
            <v>CFG(Pull)</v>
          </cell>
          <cell r="AX326" t="str">
            <v>CFG(Enabled)</v>
          </cell>
          <cell r="AZ326" t="str">
            <v>CFG(CMOS)</v>
          </cell>
          <cell r="BB326" t="str">
            <v>NA</v>
          </cell>
          <cell r="BD326" t="str">
            <v>CFG(II_OFF)</v>
          </cell>
          <cell r="BF326" t="str">
            <v>CFG(LPDDR2)</v>
          </cell>
          <cell r="BH326" t="str">
            <v>CFG(0)</v>
          </cell>
          <cell r="BW326">
            <v>894</v>
          </cell>
          <cell r="BX326">
            <v>-2792.7249999999999</v>
          </cell>
          <cell r="CI326" t="str">
            <v>DRAM_D53</v>
          </cell>
        </row>
        <row r="327">
          <cell r="C327" t="str">
            <v>dram_d49</v>
          </cell>
          <cell r="E327" t="str">
            <v>GPIO</v>
          </cell>
          <cell r="I327" t="str">
            <v>mmdc</v>
          </cell>
          <cell r="J327" t="str">
            <v>DRAM_D[49]</v>
          </cell>
          <cell r="AF327" t="str">
            <v/>
          </cell>
          <cell r="AG327" t="str">
            <v/>
          </cell>
          <cell r="AH327" t="str">
            <v/>
          </cell>
          <cell r="AI327" t="str">
            <v/>
          </cell>
          <cell r="AJ327" t="str">
            <v>No</v>
          </cell>
          <cell r="AL327" t="str">
            <v>NA</v>
          </cell>
          <cell r="AN327" t="str">
            <v>CFG(R0DIV6)</v>
          </cell>
          <cell r="AP327" t="str">
            <v>NA</v>
          </cell>
          <cell r="AR327" t="str">
            <v>CFG(Disabled)</v>
          </cell>
          <cell r="AT327" t="str">
            <v>100KOhm PU</v>
          </cell>
          <cell r="AV327" t="str">
            <v>CFG(Pull)</v>
          </cell>
          <cell r="AX327" t="str">
            <v>CFG(Enabled)</v>
          </cell>
          <cell r="AZ327" t="str">
            <v>CFG(CMOS)</v>
          </cell>
          <cell r="BB327" t="str">
            <v>NA</v>
          </cell>
          <cell r="BD327" t="str">
            <v>CFG(II_OFF)</v>
          </cell>
          <cell r="BF327" t="str">
            <v>CFG(LPDDR2)</v>
          </cell>
          <cell r="BH327" t="str">
            <v>CFG(0)</v>
          </cell>
          <cell r="BW327">
            <v>894</v>
          </cell>
          <cell r="BX327">
            <v>-2792.7249999999999</v>
          </cell>
          <cell r="CI327" t="str">
            <v>DRAM_D49</v>
          </cell>
        </row>
        <row r="328">
          <cell r="C328" t="str">
            <v>pfill_calib__8</v>
          </cell>
          <cell r="E328" t="str">
            <v/>
          </cell>
          <cell r="AF328" t="str">
            <v/>
          </cell>
          <cell r="AG328" t="str">
            <v/>
          </cell>
          <cell r="AH328" t="str">
            <v/>
          </cell>
          <cell r="AI328" t="str">
            <v/>
          </cell>
          <cell r="AJ328" t="str">
            <v>NA</v>
          </cell>
          <cell r="AL328" t="str">
            <v>NA</v>
          </cell>
          <cell r="AN328" t="str">
            <v>NA</v>
          </cell>
          <cell r="AP328" t="str">
            <v>NA</v>
          </cell>
          <cell r="AR328" t="str">
            <v>NA</v>
          </cell>
          <cell r="AT328" t="str">
            <v>NA</v>
          </cell>
          <cell r="AV328" t="str">
            <v>NA</v>
          </cell>
          <cell r="AX328" t="str">
            <v>NA</v>
          </cell>
          <cell r="AZ328" t="str">
            <v>NA</v>
          </cell>
          <cell r="BB328" t="str">
            <v>NA</v>
          </cell>
          <cell r="BD328" t="str">
            <v>NA</v>
          </cell>
          <cell r="BF328" t="str">
            <v>NA</v>
          </cell>
          <cell r="BH328" t="str">
            <v>NA</v>
          </cell>
          <cell r="BW328">
            <v>-1995</v>
          </cell>
          <cell r="BX328">
            <v>-2792.7249999999999</v>
          </cell>
          <cell r="CI328">
            <v>0</v>
          </cell>
        </row>
        <row r="329">
          <cell r="C329" t="str">
            <v>dram_dqm6</v>
          </cell>
          <cell r="E329" t="str">
            <v>GPIO</v>
          </cell>
          <cell r="I329" t="str">
            <v>mmdc</v>
          </cell>
          <cell r="J329" t="str">
            <v>DRAM_DQM[6]</v>
          </cell>
          <cell r="AF329" t="str">
            <v/>
          </cell>
          <cell r="AG329" t="str">
            <v/>
          </cell>
          <cell r="AH329" t="str">
            <v/>
          </cell>
          <cell r="AI329" t="str">
            <v/>
          </cell>
          <cell r="AJ329" t="str">
            <v>No</v>
          </cell>
          <cell r="AL329" t="str">
            <v>NA</v>
          </cell>
          <cell r="AN329" t="str">
            <v>CFG(R0DIV6)</v>
          </cell>
          <cell r="AP329" t="str">
            <v>NA</v>
          </cell>
          <cell r="AR329" t="str">
            <v>CFG(Disabled)</v>
          </cell>
          <cell r="AT329" t="str">
            <v>100KOhm PU</v>
          </cell>
          <cell r="AV329" t="str">
            <v>CFG(Pull)</v>
          </cell>
          <cell r="AX329" t="str">
            <v>CFG(Enabled)</v>
          </cell>
          <cell r="AZ329" t="str">
            <v>CFG(CMOS)</v>
          </cell>
          <cell r="BB329" t="str">
            <v>NA</v>
          </cell>
          <cell r="BD329" t="str">
            <v>CFG(II_OFF)</v>
          </cell>
          <cell r="BF329" t="str">
            <v>CFG(LPDDR2)</v>
          </cell>
          <cell r="BH329" t="str">
            <v>CFG(0)</v>
          </cell>
          <cell r="BW329">
            <v>1740</v>
          </cell>
          <cell r="BX329">
            <v>-2792.7249999999999</v>
          </cell>
          <cell r="CI329" t="str">
            <v>DRAM_DQM6</v>
          </cell>
        </row>
        <row r="330">
          <cell r="C330" t="str">
            <v>nvcc_dram__33</v>
          </cell>
          <cell r="E330" t="str">
            <v>NOISY_POWER</v>
          </cell>
          <cell r="AF330" t="str">
            <v/>
          </cell>
          <cell r="AG330" t="str">
            <v/>
          </cell>
          <cell r="AH330" t="str">
            <v/>
          </cell>
          <cell r="AI330" t="str">
            <v/>
          </cell>
          <cell r="AJ330" t="str">
            <v>NA</v>
          </cell>
          <cell r="AL330" t="str">
            <v>NA</v>
          </cell>
          <cell r="AN330" t="str">
            <v>NA</v>
          </cell>
          <cell r="AP330" t="str">
            <v>NA</v>
          </cell>
          <cell r="AR330" t="str">
            <v>NA</v>
          </cell>
          <cell r="AT330" t="str">
            <v>NA</v>
          </cell>
          <cell r="AV330" t="str">
            <v>NA</v>
          </cell>
          <cell r="AX330" t="str">
            <v>NA</v>
          </cell>
          <cell r="AZ330" t="str">
            <v>NA</v>
          </cell>
          <cell r="BB330" t="str">
            <v>NA</v>
          </cell>
          <cell r="BD330" t="str">
            <v>NA</v>
          </cell>
          <cell r="BF330" t="str">
            <v>NA</v>
          </cell>
          <cell r="BH330" t="str">
            <v>NA</v>
          </cell>
          <cell r="BW330">
            <v>2692.7249999999999</v>
          </cell>
          <cell r="BX330">
            <v>-2401.5</v>
          </cell>
          <cell r="CI330" t="str">
            <v>NVCC_DRAM</v>
          </cell>
        </row>
        <row r="331">
          <cell r="C331" t="str">
            <v>dram_sdqs6</v>
          </cell>
          <cell r="E331" t="str">
            <v>GPIO</v>
          </cell>
          <cell r="I331" t="str">
            <v>mmdc</v>
          </cell>
          <cell r="J331" t="str">
            <v>DRAM_SDQS[6]</v>
          </cell>
          <cell r="AF331" t="str">
            <v/>
          </cell>
          <cell r="AG331" t="str">
            <v/>
          </cell>
          <cell r="AH331" t="str">
            <v/>
          </cell>
          <cell r="AI331" t="str">
            <v/>
          </cell>
          <cell r="AJ331" t="str">
            <v>No</v>
          </cell>
          <cell r="AL331" t="str">
            <v>NA</v>
          </cell>
          <cell r="AN331" t="str">
            <v>CFG(R0DIV6)</v>
          </cell>
          <cell r="AP331" t="str">
            <v>NA</v>
          </cell>
          <cell r="AR331" t="str">
            <v>CFG(Disabled)</v>
          </cell>
          <cell r="AT331" t="str">
            <v>CFG(100KOhm PD)</v>
          </cell>
          <cell r="AV331" t="str">
            <v>CFG(Pull)</v>
          </cell>
          <cell r="AX331" t="str">
            <v>CFG(Disabled)</v>
          </cell>
          <cell r="AZ331" t="str">
            <v>CFG(CMOS)</v>
          </cell>
          <cell r="BB331" t="str">
            <v>NA</v>
          </cell>
          <cell r="BD331" t="str">
            <v>CFG(II_OFF)</v>
          </cell>
          <cell r="BF331" t="str">
            <v>CFG(LPDDR2)</v>
          </cell>
          <cell r="BH331" t="str">
            <v>NA</v>
          </cell>
          <cell r="BW331">
            <v>1505</v>
          </cell>
          <cell r="BX331">
            <v>-2792.7249999999999</v>
          </cell>
          <cell r="CI331" t="str">
            <v>DRAM_SDQS6</v>
          </cell>
        </row>
        <row r="332">
          <cell r="C332" t="str">
            <v>dram_sdqs6</v>
          </cell>
          <cell r="E332" t="str">
            <v/>
          </cell>
          <cell r="J332" t="str">
            <v>padn</v>
          </cell>
          <cell r="AF332" t="str">
            <v/>
          </cell>
          <cell r="AG332" t="str">
            <v/>
          </cell>
          <cell r="AH332" t="str">
            <v/>
          </cell>
          <cell r="AI332" t="str">
            <v/>
          </cell>
          <cell r="AJ332" t="e">
            <v>#N/A</v>
          </cell>
          <cell r="AL332" t="str">
            <v>NA</v>
          </cell>
          <cell r="AN332" t="str">
            <v>NA</v>
          </cell>
          <cell r="AP332" t="str">
            <v>NA</v>
          </cell>
          <cell r="AR332" t="str">
            <v>NA</v>
          </cell>
          <cell r="AT332" t="str">
            <v>NA</v>
          </cell>
          <cell r="AV332" t="str">
            <v>NA</v>
          </cell>
          <cell r="AX332" t="str">
            <v>NA</v>
          </cell>
          <cell r="AZ332" t="str">
            <v>NA</v>
          </cell>
          <cell r="BB332" t="str">
            <v>NA</v>
          </cell>
          <cell r="BD332" t="str">
            <v>NA</v>
          </cell>
          <cell r="BF332" t="str">
            <v>NA</v>
          </cell>
          <cell r="BH332" t="str">
            <v>NA</v>
          </cell>
          <cell r="BW332">
            <v>1552</v>
          </cell>
          <cell r="BX332">
            <v>-2792.7249999999999</v>
          </cell>
          <cell r="CI332" t="str">
            <v>DRAM_SDQS6_B</v>
          </cell>
        </row>
        <row r="333">
          <cell r="C333" t="str">
            <v>dram_d50</v>
          </cell>
          <cell r="E333" t="str">
            <v>GPIO</v>
          </cell>
          <cell r="I333" t="str">
            <v>mmdc</v>
          </cell>
          <cell r="J333" t="str">
            <v>DRAM_D[50]</v>
          </cell>
          <cell r="AF333" t="str">
            <v/>
          </cell>
          <cell r="AG333" t="str">
            <v/>
          </cell>
          <cell r="AH333" t="str">
            <v/>
          </cell>
          <cell r="AI333" t="str">
            <v/>
          </cell>
          <cell r="AJ333" t="str">
            <v>No</v>
          </cell>
          <cell r="AL333" t="str">
            <v>NA</v>
          </cell>
          <cell r="AN333" t="str">
            <v>CFG(R0DIV6)</v>
          </cell>
          <cell r="AP333" t="str">
            <v>NA</v>
          </cell>
          <cell r="AR333" t="str">
            <v>CFG(Disabled)</v>
          </cell>
          <cell r="AT333" t="str">
            <v>100KOhm PU</v>
          </cell>
          <cell r="AV333" t="str">
            <v>CFG(Pull)</v>
          </cell>
          <cell r="AX333" t="str">
            <v>CFG(Enabled)</v>
          </cell>
          <cell r="AZ333" t="str">
            <v>CFG(CMOS)</v>
          </cell>
          <cell r="BB333" t="str">
            <v>NA</v>
          </cell>
          <cell r="BD333" t="str">
            <v>CFG(II_OFF)</v>
          </cell>
          <cell r="BF333" t="str">
            <v>CFG(LPDDR2)</v>
          </cell>
          <cell r="BH333" t="str">
            <v>CFG(0)</v>
          </cell>
          <cell r="BW333">
            <v>894</v>
          </cell>
          <cell r="BX333">
            <v>-2792.7249999999999</v>
          </cell>
          <cell r="CI333" t="str">
            <v>DRAM_D50</v>
          </cell>
        </row>
        <row r="334">
          <cell r="C334" t="str">
            <v>nvcc_dram__34</v>
          </cell>
          <cell r="E334" t="str">
            <v>NOISY_POWER</v>
          </cell>
          <cell r="AF334" t="str">
            <v/>
          </cell>
          <cell r="AG334" t="str">
            <v/>
          </cell>
          <cell r="AH334" t="str">
            <v/>
          </cell>
          <cell r="AI334" t="str">
            <v/>
          </cell>
          <cell r="AJ334" t="str">
            <v>NA</v>
          </cell>
          <cell r="AL334" t="str">
            <v>NA</v>
          </cell>
          <cell r="AN334" t="str">
            <v>NA</v>
          </cell>
          <cell r="AP334" t="str">
            <v>NA</v>
          </cell>
          <cell r="AR334" t="str">
            <v>NA</v>
          </cell>
          <cell r="AT334" t="str">
            <v>NA</v>
          </cell>
          <cell r="AV334" t="str">
            <v>NA</v>
          </cell>
          <cell r="AX334" t="str">
            <v>NA</v>
          </cell>
          <cell r="AZ334" t="str">
            <v>NA</v>
          </cell>
          <cell r="BB334" t="str">
            <v>NA</v>
          </cell>
          <cell r="BD334" t="str">
            <v>NA</v>
          </cell>
          <cell r="BF334" t="str">
            <v>NA</v>
          </cell>
          <cell r="BH334" t="str">
            <v>NA</v>
          </cell>
          <cell r="BW334">
            <v>2692.7249999999999</v>
          </cell>
          <cell r="BX334">
            <v>-2401.5</v>
          </cell>
          <cell r="CI334" t="str">
            <v>NVCC_DRAM</v>
          </cell>
        </row>
        <row r="335">
          <cell r="C335" t="str">
            <v>dram_d54</v>
          </cell>
          <cell r="E335" t="str">
            <v>GPIO</v>
          </cell>
          <cell r="I335" t="str">
            <v>mmdc</v>
          </cell>
          <cell r="J335" t="str">
            <v>DRAM_D[54]</v>
          </cell>
          <cell r="AF335" t="str">
            <v/>
          </cell>
          <cell r="AG335" t="str">
            <v/>
          </cell>
          <cell r="AH335" t="str">
            <v/>
          </cell>
          <cell r="AI335" t="str">
            <v/>
          </cell>
          <cell r="AJ335" t="str">
            <v>No</v>
          </cell>
          <cell r="AL335" t="str">
            <v>NA</v>
          </cell>
          <cell r="AN335" t="str">
            <v>CFG(R0DIV6)</v>
          </cell>
          <cell r="AP335" t="str">
            <v>NA</v>
          </cell>
          <cell r="AR335" t="str">
            <v>CFG(Disabled)</v>
          </cell>
          <cell r="AT335" t="str">
            <v>100KOhm PU</v>
          </cell>
          <cell r="AV335" t="str">
            <v>CFG(Pull)</v>
          </cell>
          <cell r="AX335" t="str">
            <v>CFG(Enabled)</v>
          </cell>
          <cell r="AZ335" t="str">
            <v>CFG(CMOS)</v>
          </cell>
          <cell r="BB335" t="str">
            <v>NA</v>
          </cell>
          <cell r="BD335" t="str">
            <v>CFG(II_OFF)</v>
          </cell>
          <cell r="BF335" t="str">
            <v>CFG(LPDDR2)</v>
          </cell>
          <cell r="BH335" t="str">
            <v>CFG(0)</v>
          </cell>
          <cell r="BW335">
            <v>894</v>
          </cell>
          <cell r="BX335">
            <v>-2792.7249999999999</v>
          </cell>
          <cell r="CI335" t="str">
            <v>DRAM_D54</v>
          </cell>
        </row>
        <row r="336">
          <cell r="C336" t="str">
            <v>dram_d51</v>
          </cell>
          <cell r="E336" t="str">
            <v>GPIO</v>
          </cell>
          <cell r="I336" t="str">
            <v>mmdc</v>
          </cell>
          <cell r="J336" t="str">
            <v>DRAM_D[51]</v>
          </cell>
          <cell r="AF336" t="str">
            <v/>
          </cell>
          <cell r="AG336" t="str">
            <v/>
          </cell>
          <cell r="AH336" t="str">
            <v/>
          </cell>
          <cell r="AI336" t="str">
            <v/>
          </cell>
          <cell r="AJ336" t="str">
            <v>No</v>
          </cell>
          <cell r="AL336" t="str">
            <v>NA</v>
          </cell>
          <cell r="AN336" t="str">
            <v>CFG(R0DIV6)</v>
          </cell>
          <cell r="AP336" t="str">
            <v>NA</v>
          </cell>
          <cell r="AR336" t="str">
            <v>CFG(Disabled)</v>
          </cell>
          <cell r="AT336" t="str">
            <v>100KOhm PU</v>
          </cell>
          <cell r="AV336" t="str">
            <v>CFG(Pull)</v>
          </cell>
          <cell r="AX336" t="str">
            <v>CFG(Enabled)</v>
          </cell>
          <cell r="AZ336" t="str">
            <v>CFG(CMOS)</v>
          </cell>
          <cell r="BB336" t="str">
            <v>NA</v>
          </cell>
          <cell r="BD336" t="str">
            <v>CFG(II_OFF)</v>
          </cell>
          <cell r="BF336" t="str">
            <v>CFG(LPDDR2)</v>
          </cell>
          <cell r="BH336" t="str">
            <v>CFG(0)</v>
          </cell>
          <cell r="BW336">
            <v>894</v>
          </cell>
          <cell r="BX336">
            <v>-2792.7249999999999</v>
          </cell>
          <cell r="CI336" t="str">
            <v>DRAM_D51</v>
          </cell>
        </row>
        <row r="337">
          <cell r="C337" t="str">
            <v>nvcc_dram2p5__6</v>
          </cell>
          <cell r="E337" t="str">
            <v>NOISY_POWER</v>
          </cell>
          <cell r="AF337" t="str">
            <v/>
          </cell>
          <cell r="AG337" t="str">
            <v/>
          </cell>
          <cell r="AH337" t="str">
            <v/>
          </cell>
          <cell r="AI337" t="str">
            <v/>
          </cell>
          <cell r="AJ337" t="str">
            <v>NA</v>
          </cell>
          <cell r="AL337" t="str">
            <v>NA</v>
          </cell>
          <cell r="AN337" t="str">
            <v>NA</v>
          </cell>
          <cell r="AP337" t="str">
            <v>NA</v>
          </cell>
          <cell r="AR337" t="str">
            <v>NA</v>
          </cell>
          <cell r="AT337" t="str">
            <v>NA</v>
          </cell>
          <cell r="AV337" t="str">
            <v>NA</v>
          </cell>
          <cell r="AX337" t="str">
            <v>NA</v>
          </cell>
          <cell r="AZ337" t="str">
            <v>NA</v>
          </cell>
          <cell r="BB337" t="str">
            <v>NA</v>
          </cell>
          <cell r="BD337" t="str">
            <v>NA</v>
          </cell>
          <cell r="BF337" t="str">
            <v>NA</v>
          </cell>
          <cell r="BH337" t="str">
            <v>NA</v>
          </cell>
          <cell r="BW337">
            <v>236</v>
          </cell>
          <cell r="BX337">
            <v>-2792.7249999999999</v>
          </cell>
          <cell r="CI337" t="str">
            <v>NVCC_DRAM2P5</v>
          </cell>
        </row>
        <row r="338">
          <cell r="C338" t="str">
            <v>nvcc_dram__35</v>
          </cell>
          <cell r="E338" t="str">
            <v>NOISY_POWER</v>
          </cell>
          <cell r="AF338" t="str">
            <v/>
          </cell>
          <cell r="AG338" t="str">
            <v/>
          </cell>
          <cell r="AH338" t="str">
            <v/>
          </cell>
          <cell r="AI338" t="str">
            <v/>
          </cell>
          <cell r="AJ338" t="str">
            <v>NA</v>
          </cell>
          <cell r="AL338" t="str">
            <v>NA</v>
          </cell>
          <cell r="AN338" t="str">
            <v>NA</v>
          </cell>
          <cell r="AP338" t="str">
            <v>NA</v>
          </cell>
          <cell r="AR338" t="str">
            <v>NA</v>
          </cell>
          <cell r="AT338" t="str">
            <v>NA</v>
          </cell>
          <cell r="AV338" t="str">
            <v>NA</v>
          </cell>
          <cell r="AX338" t="str">
            <v>NA</v>
          </cell>
          <cell r="AZ338" t="str">
            <v>NA</v>
          </cell>
          <cell r="BB338" t="str">
            <v>NA</v>
          </cell>
          <cell r="BD338" t="str">
            <v>NA</v>
          </cell>
          <cell r="BF338" t="str">
            <v>NA</v>
          </cell>
          <cell r="BH338" t="str">
            <v>NA</v>
          </cell>
          <cell r="BW338">
            <v>2692.7249999999999</v>
          </cell>
          <cell r="BX338">
            <v>-2401.5</v>
          </cell>
          <cell r="CI338" t="str">
            <v>NVCC_DRAM</v>
          </cell>
        </row>
        <row r="339">
          <cell r="C339" t="str">
            <v>dram_d55</v>
          </cell>
          <cell r="E339" t="str">
            <v>GPIO</v>
          </cell>
          <cell r="I339" t="str">
            <v>mmdc</v>
          </cell>
          <cell r="J339" t="str">
            <v>DRAM_D[55]</v>
          </cell>
          <cell r="AF339" t="str">
            <v/>
          </cell>
          <cell r="AG339" t="str">
            <v/>
          </cell>
          <cell r="AH339" t="str">
            <v/>
          </cell>
          <cell r="AI339" t="str">
            <v/>
          </cell>
          <cell r="AJ339" t="str">
            <v>No</v>
          </cell>
          <cell r="AL339" t="str">
            <v>NA</v>
          </cell>
          <cell r="AN339" t="str">
            <v>CFG(R0DIV6)</v>
          </cell>
          <cell r="AP339" t="str">
            <v>NA</v>
          </cell>
          <cell r="AR339" t="str">
            <v>CFG(Disabled)</v>
          </cell>
          <cell r="AT339" t="str">
            <v>100KOhm PU</v>
          </cell>
          <cell r="AV339" t="str">
            <v>CFG(Pull)</v>
          </cell>
          <cell r="AX339" t="str">
            <v>CFG(Enabled)</v>
          </cell>
          <cell r="AZ339" t="str">
            <v>CFG(CMOS)</v>
          </cell>
          <cell r="BB339" t="str">
            <v>NA</v>
          </cell>
          <cell r="BD339" t="str">
            <v>CFG(II_OFF)</v>
          </cell>
          <cell r="BF339" t="str">
            <v>CFG(LPDDR2)</v>
          </cell>
          <cell r="BH339" t="str">
            <v>CFG(0)</v>
          </cell>
          <cell r="BW339">
            <v>894</v>
          </cell>
          <cell r="BX339">
            <v>-2792.7249999999999</v>
          </cell>
          <cell r="CI339" t="str">
            <v>DRAM_D55</v>
          </cell>
        </row>
        <row r="340">
          <cell r="C340" t="str">
            <v>dram_d57</v>
          </cell>
          <cell r="E340" t="str">
            <v>GPIO</v>
          </cell>
          <cell r="I340" t="str">
            <v>mmdc</v>
          </cell>
          <cell r="J340" t="str">
            <v>DRAM_D[57]</v>
          </cell>
          <cell r="AF340" t="str">
            <v/>
          </cell>
          <cell r="AG340" t="str">
            <v/>
          </cell>
          <cell r="AH340" t="str">
            <v/>
          </cell>
          <cell r="AI340" t="str">
            <v/>
          </cell>
          <cell r="AJ340" t="str">
            <v>No</v>
          </cell>
          <cell r="AL340" t="str">
            <v>NA</v>
          </cell>
          <cell r="AN340" t="str">
            <v>CFG(R0DIV6)</v>
          </cell>
          <cell r="AP340" t="str">
            <v>NA</v>
          </cell>
          <cell r="AR340" t="str">
            <v>CFG(Disabled)</v>
          </cell>
          <cell r="AT340" t="str">
            <v>100KOhm PU</v>
          </cell>
          <cell r="AV340" t="str">
            <v>CFG(Pull)</v>
          </cell>
          <cell r="AX340" t="str">
            <v>CFG(Enabled)</v>
          </cell>
          <cell r="AZ340" t="str">
            <v>CFG(CMOS)</v>
          </cell>
          <cell r="BB340" t="str">
            <v>NA</v>
          </cell>
          <cell r="BD340" t="str">
            <v>CFG(II_OFF)</v>
          </cell>
          <cell r="BF340" t="str">
            <v>CFG(LPDDR2)</v>
          </cell>
          <cell r="BH340" t="str">
            <v>CFG(0)</v>
          </cell>
          <cell r="BW340">
            <v>894</v>
          </cell>
          <cell r="BX340">
            <v>-2792.7249999999999</v>
          </cell>
          <cell r="CI340" t="str">
            <v>DRAM_D57</v>
          </cell>
        </row>
        <row r="341">
          <cell r="C341" t="str">
            <v>dram_d60</v>
          </cell>
          <cell r="E341" t="str">
            <v>GPIO</v>
          </cell>
          <cell r="I341" t="str">
            <v>mmdc</v>
          </cell>
          <cell r="J341" t="str">
            <v>DRAM_D[60]</v>
          </cell>
          <cell r="AF341" t="str">
            <v/>
          </cell>
          <cell r="AG341" t="str">
            <v/>
          </cell>
          <cell r="AH341" t="str">
            <v/>
          </cell>
          <cell r="AI341" t="str">
            <v/>
          </cell>
          <cell r="AJ341" t="str">
            <v>No</v>
          </cell>
          <cell r="AL341" t="str">
            <v>NA</v>
          </cell>
          <cell r="AN341" t="str">
            <v>CFG(R0DIV6)</v>
          </cell>
          <cell r="AP341" t="str">
            <v>NA</v>
          </cell>
          <cell r="AR341" t="str">
            <v>CFG(Disabled)</v>
          </cell>
          <cell r="AT341" t="str">
            <v>100KOhm PU</v>
          </cell>
          <cell r="AV341" t="str">
            <v>CFG(Pull)</v>
          </cell>
          <cell r="AX341" t="str">
            <v>CFG(Enabled)</v>
          </cell>
          <cell r="AZ341" t="str">
            <v>CFG(CMOS)</v>
          </cell>
          <cell r="BB341" t="str">
            <v>NA</v>
          </cell>
          <cell r="BD341" t="str">
            <v>CFG(II_OFF)</v>
          </cell>
          <cell r="BF341" t="str">
            <v>CFG(LPDDR2)</v>
          </cell>
          <cell r="BH341" t="str">
            <v>CFG(0)</v>
          </cell>
          <cell r="BW341">
            <v>894</v>
          </cell>
          <cell r="BX341">
            <v>-2792.7249999999999</v>
          </cell>
          <cell r="CI341" t="str">
            <v>DRAM_D60</v>
          </cell>
        </row>
        <row r="342">
          <cell r="C342" t="str">
            <v>nvcc_dram__36</v>
          </cell>
          <cell r="E342" t="str">
            <v>NOISY_POWER</v>
          </cell>
          <cell r="AF342" t="str">
            <v/>
          </cell>
          <cell r="AG342" t="str">
            <v/>
          </cell>
          <cell r="AH342" t="str">
            <v/>
          </cell>
          <cell r="AI342" t="str">
            <v/>
          </cell>
          <cell r="AJ342" t="str">
            <v>NA</v>
          </cell>
          <cell r="AL342" t="str">
            <v>NA</v>
          </cell>
          <cell r="AN342" t="str">
            <v>NA</v>
          </cell>
          <cell r="AP342" t="str">
            <v>NA</v>
          </cell>
          <cell r="AR342" t="str">
            <v>NA</v>
          </cell>
          <cell r="AT342" t="str">
            <v>NA</v>
          </cell>
          <cell r="AV342" t="str">
            <v>NA</v>
          </cell>
          <cell r="AX342" t="str">
            <v>NA</v>
          </cell>
          <cell r="AZ342" t="str">
            <v>NA</v>
          </cell>
          <cell r="BB342" t="str">
            <v>NA</v>
          </cell>
          <cell r="BD342" t="str">
            <v>NA</v>
          </cell>
          <cell r="BF342" t="str">
            <v>NA</v>
          </cell>
          <cell r="BH342" t="str">
            <v>NA</v>
          </cell>
          <cell r="BW342">
            <v>2692.7249999999999</v>
          </cell>
          <cell r="BX342">
            <v>-2401.5</v>
          </cell>
          <cell r="CI342" t="str">
            <v>NVCC_DRAM</v>
          </cell>
        </row>
        <row r="343">
          <cell r="C343" t="str">
            <v>dram_d61</v>
          </cell>
          <cell r="E343" t="str">
            <v>GPIO</v>
          </cell>
          <cell r="I343" t="str">
            <v>mmdc</v>
          </cell>
          <cell r="J343" t="str">
            <v>DRAM_D[61]</v>
          </cell>
          <cell r="AF343" t="str">
            <v/>
          </cell>
          <cell r="AG343" t="str">
            <v/>
          </cell>
          <cell r="AH343" t="str">
            <v/>
          </cell>
          <cell r="AI343" t="str">
            <v/>
          </cell>
          <cell r="AJ343" t="str">
            <v>No</v>
          </cell>
          <cell r="AL343" t="str">
            <v>NA</v>
          </cell>
          <cell r="AN343" t="str">
            <v>CFG(R0DIV6)</v>
          </cell>
          <cell r="AP343" t="str">
            <v>NA</v>
          </cell>
          <cell r="AR343" t="str">
            <v>CFG(Disabled)</v>
          </cell>
          <cell r="AT343" t="str">
            <v>100KOhm PU</v>
          </cell>
          <cell r="AV343" t="str">
            <v>CFG(Pull)</v>
          </cell>
          <cell r="AX343" t="str">
            <v>CFG(Enabled)</v>
          </cell>
          <cell r="AZ343" t="str">
            <v>CFG(CMOS)</v>
          </cell>
          <cell r="BB343" t="str">
            <v>NA</v>
          </cell>
          <cell r="BD343" t="str">
            <v>CFG(II_OFF)</v>
          </cell>
          <cell r="BF343" t="str">
            <v>CFG(LPDDR2)</v>
          </cell>
          <cell r="BH343" t="str">
            <v>CFG(0)</v>
          </cell>
          <cell r="BW343">
            <v>894</v>
          </cell>
          <cell r="BX343">
            <v>-2792.7249999999999</v>
          </cell>
          <cell r="CI343" t="str">
            <v>DRAM_D61</v>
          </cell>
        </row>
        <row r="344">
          <cell r="C344" t="str">
            <v>dram_d56</v>
          </cell>
          <cell r="E344" t="str">
            <v>GPIO</v>
          </cell>
          <cell r="I344" t="str">
            <v>mmdc</v>
          </cell>
          <cell r="J344" t="str">
            <v>DRAM_D[56]</v>
          </cell>
          <cell r="AF344" t="str">
            <v/>
          </cell>
          <cell r="AG344" t="str">
            <v/>
          </cell>
          <cell r="AH344" t="str">
            <v/>
          </cell>
          <cell r="AI344" t="str">
            <v/>
          </cell>
          <cell r="AJ344" t="str">
            <v>No</v>
          </cell>
          <cell r="AL344" t="str">
            <v>NA</v>
          </cell>
          <cell r="AN344" t="str">
            <v>CFG(R0DIV6)</v>
          </cell>
          <cell r="AP344" t="str">
            <v>NA</v>
          </cell>
          <cell r="AR344" t="str">
            <v>CFG(Disabled)</v>
          </cell>
          <cell r="AT344" t="str">
            <v>100KOhm PU</v>
          </cell>
          <cell r="AV344" t="str">
            <v>CFG(Pull)</v>
          </cell>
          <cell r="AX344" t="str">
            <v>CFG(Enabled)</v>
          </cell>
          <cell r="AZ344" t="str">
            <v>CFG(CMOS)</v>
          </cell>
          <cell r="BB344" t="str">
            <v>NA</v>
          </cell>
          <cell r="BD344" t="str">
            <v>CFG(II_OFF)</v>
          </cell>
          <cell r="BF344" t="str">
            <v>CFG(LPDDR2)</v>
          </cell>
          <cell r="BH344" t="str">
            <v>CFG(0)</v>
          </cell>
          <cell r="BW344">
            <v>894</v>
          </cell>
          <cell r="BX344">
            <v>-2792.7249999999999</v>
          </cell>
          <cell r="CI344" t="str">
            <v>DRAM_D56</v>
          </cell>
        </row>
        <row r="345">
          <cell r="C345" t="str">
            <v>dram_dqm7</v>
          </cell>
          <cell r="E345" t="str">
            <v>GPIO</v>
          </cell>
          <cell r="I345" t="str">
            <v>mmdc</v>
          </cell>
          <cell r="J345" t="str">
            <v>DRAM_DQM[7]</v>
          </cell>
          <cell r="AF345" t="str">
            <v/>
          </cell>
          <cell r="AG345" t="str">
            <v/>
          </cell>
          <cell r="AH345" t="str">
            <v/>
          </cell>
          <cell r="AI345" t="str">
            <v/>
          </cell>
          <cell r="AJ345" t="str">
            <v>No</v>
          </cell>
          <cell r="AL345" t="str">
            <v>NA</v>
          </cell>
          <cell r="AN345" t="str">
            <v>CFG(R0DIV6)</v>
          </cell>
          <cell r="AP345" t="str">
            <v>NA</v>
          </cell>
          <cell r="AR345" t="str">
            <v>CFG(Disabled)</v>
          </cell>
          <cell r="AT345" t="str">
            <v>100KOhm PU</v>
          </cell>
          <cell r="AV345" t="str">
            <v>CFG(Pull)</v>
          </cell>
          <cell r="AX345" t="str">
            <v>CFG(Enabled)</v>
          </cell>
          <cell r="AZ345" t="str">
            <v>CFG(CMOS)</v>
          </cell>
          <cell r="BB345" t="str">
            <v>NA</v>
          </cell>
          <cell r="BD345" t="str">
            <v>CFG(II_OFF)</v>
          </cell>
          <cell r="BF345" t="str">
            <v>CFG(LPDDR2)</v>
          </cell>
          <cell r="BH345" t="str">
            <v>CFG(0)</v>
          </cell>
          <cell r="BW345">
            <v>941</v>
          </cell>
          <cell r="BX345">
            <v>-2792.7249999999999</v>
          </cell>
          <cell r="CI345" t="str">
            <v>DRAM_DQM7</v>
          </cell>
        </row>
        <row r="346">
          <cell r="C346" t="str">
            <v>pfill_calib__9</v>
          </cell>
          <cell r="E346" t="str">
            <v/>
          </cell>
          <cell r="AF346" t="str">
            <v/>
          </cell>
          <cell r="AG346" t="str">
            <v/>
          </cell>
          <cell r="AH346" t="str">
            <v/>
          </cell>
          <cell r="AI346" t="str">
            <v/>
          </cell>
          <cell r="AJ346" t="str">
            <v>NA</v>
          </cell>
          <cell r="AL346" t="str">
            <v>NA</v>
          </cell>
          <cell r="AN346" t="str">
            <v>NA</v>
          </cell>
          <cell r="AP346" t="str">
            <v>NA</v>
          </cell>
          <cell r="AR346" t="str">
            <v>NA</v>
          </cell>
          <cell r="AT346" t="str">
            <v>NA</v>
          </cell>
          <cell r="AV346" t="str">
            <v>NA</v>
          </cell>
          <cell r="AX346" t="str">
            <v>NA</v>
          </cell>
          <cell r="AZ346" t="str">
            <v>NA</v>
          </cell>
          <cell r="BB346" t="str">
            <v>NA</v>
          </cell>
          <cell r="BD346" t="str">
            <v>NA</v>
          </cell>
          <cell r="BF346" t="str">
            <v>NA</v>
          </cell>
          <cell r="BH346" t="str">
            <v>NA</v>
          </cell>
          <cell r="BW346">
            <v>-1995</v>
          </cell>
          <cell r="BX346">
            <v>-2792.7249999999999</v>
          </cell>
          <cell r="CI346">
            <v>0</v>
          </cell>
        </row>
        <row r="347">
          <cell r="C347" t="str">
            <v>nvcc_dram__37</v>
          </cell>
          <cell r="E347" t="str">
            <v>NOISY_POWER</v>
          </cell>
          <cell r="AF347" t="str">
            <v/>
          </cell>
          <cell r="AG347" t="str">
            <v/>
          </cell>
          <cell r="AH347" t="str">
            <v/>
          </cell>
          <cell r="AI347" t="str">
            <v/>
          </cell>
          <cell r="AJ347" t="str">
            <v>NA</v>
          </cell>
          <cell r="AL347" t="str">
            <v>NA</v>
          </cell>
          <cell r="AN347" t="str">
            <v>NA</v>
          </cell>
          <cell r="AP347" t="str">
            <v>NA</v>
          </cell>
          <cell r="AR347" t="str">
            <v>NA</v>
          </cell>
          <cell r="AT347" t="str">
            <v>NA</v>
          </cell>
          <cell r="AV347" t="str">
            <v>NA</v>
          </cell>
          <cell r="AX347" t="str">
            <v>NA</v>
          </cell>
          <cell r="AZ347" t="str">
            <v>NA</v>
          </cell>
          <cell r="BB347" t="str">
            <v>NA</v>
          </cell>
          <cell r="BD347" t="str">
            <v>NA</v>
          </cell>
          <cell r="BF347" t="str">
            <v>NA</v>
          </cell>
          <cell r="BH347" t="str">
            <v>NA</v>
          </cell>
          <cell r="BW347">
            <v>2692.7249999999999</v>
          </cell>
          <cell r="BX347">
            <v>-2401.5</v>
          </cell>
          <cell r="CI347" t="str">
            <v>NVCC_DRAM</v>
          </cell>
        </row>
        <row r="348">
          <cell r="C348" t="str">
            <v>dram_sdqs7</v>
          </cell>
          <cell r="E348" t="str">
            <v>GPIO</v>
          </cell>
          <cell r="I348" t="str">
            <v>mmdc</v>
          </cell>
          <cell r="J348" t="str">
            <v>DRAM_SDQS[7]</v>
          </cell>
          <cell r="AF348" t="str">
            <v/>
          </cell>
          <cell r="AG348" t="str">
            <v/>
          </cell>
          <cell r="AH348" t="str">
            <v/>
          </cell>
          <cell r="AI348" t="str">
            <v/>
          </cell>
          <cell r="AJ348" t="str">
            <v>No</v>
          </cell>
          <cell r="AL348" t="str">
            <v>NA</v>
          </cell>
          <cell r="AN348" t="str">
            <v>CFG(R0DIV6)</v>
          </cell>
          <cell r="AP348" t="str">
            <v>NA</v>
          </cell>
          <cell r="AR348" t="str">
            <v>CFG(Disabled)</v>
          </cell>
          <cell r="AT348" t="str">
            <v>CFG(100KOhm PD)</v>
          </cell>
          <cell r="AV348" t="str">
            <v>CFG(Pull)</v>
          </cell>
          <cell r="AX348" t="str">
            <v>CFG(Disabled)</v>
          </cell>
          <cell r="AZ348" t="str">
            <v>CFG(CMOS)</v>
          </cell>
          <cell r="BB348" t="str">
            <v>NA</v>
          </cell>
          <cell r="BD348" t="str">
            <v>CFG(II_OFF)</v>
          </cell>
          <cell r="BF348" t="str">
            <v>CFG(LPDDR2)</v>
          </cell>
          <cell r="BH348" t="str">
            <v>NA</v>
          </cell>
          <cell r="BW348">
            <v>659</v>
          </cell>
          <cell r="BX348">
            <v>-2792.7249999999999</v>
          </cell>
          <cell r="CI348" t="str">
            <v>DRAM_SDQS7</v>
          </cell>
        </row>
        <row r="349">
          <cell r="C349" t="str">
            <v>dram_sdqs7</v>
          </cell>
          <cell r="E349" t="str">
            <v/>
          </cell>
          <cell r="J349" t="str">
            <v>padn</v>
          </cell>
          <cell r="AF349" t="str">
            <v/>
          </cell>
          <cell r="AG349" t="str">
            <v/>
          </cell>
          <cell r="AH349" t="str">
            <v/>
          </cell>
          <cell r="AI349" t="str">
            <v/>
          </cell>
          <cell r="AJ349" t="e">
            <v>#N/A</v>
          </cell>
          <cell r="AL349" t="str">
            <v>NA</v>
          </cell>
          <cell r="AN349" t="str">
            <v>NA</v>
          </cell>
          <cell r="AP349" t="str">
            <v>NA</v>
          </cell>
          <cell r="AR349" t="str">
            <v>NA</v>
          </cell>
          <cell r="AT349" t="str">
            <v>NA</v>
          </cell>
          <cell r="AV349" t="str">
            <v>NA</v>
          </cell>
          <cell r="AX349" t="str">
            <v>NA</v>
          </cell>
          <cell r="AZ349" t="str">
            <v>NA</v>
          </cell>
          <cell r="BB349" t="str">
            <v>NA</v>
          </cell>
          <cell r="BD349" t="str">
            <v>NA</v>
          </cell>
          <cell r="BF349" t="str">
            <v>NA</v>
          </cell>
          <cell r="BH349" t="str">
            <v>NA</v>
          </cell>
          <cell r="BW349">
            <v>706</v>
          </cell>
          <cell r="BX349">
            <v>-2792.7249999999999</v>
          </cell>
          <cell r="CI349" t="str">
            <v>DRAM_SDQS7_B</v>
          </cell>
        </row>
        <row r="350">
          <cell r="C350" t="str">
            <v>dram_d59</v>
          </cell>
          <cell r="E350" t="str">
            <v>GPIO</v>
          </cell>
          <cell r="I350" t="str">
            <v>mmdc</v>
          </cell>
          <cell r="J350" t="str">
            <v>DRAM_D[59]</v>
          </cell>
          <cell r="AF350" t="str">
            <v/>
          </cell>
          <cell r="AG350" t="str">
            <v/>
          </cell>
          <cell r="AH350" t="str">
            <v/>
          </cell>
          <cell r="AI350" t="str">
            <v/>
          </cell>
          <cell r="AJ350" t="str">
            <v>No</v>
          </cell>
          <cell r="AL350" t="str">
            <v>NA</v>
          </cell>
          <cell r="AN350" t="str">
            <v>CFG(R0DIV6)</v>
          </cell>
          <cell r="AP350" t="str">
            <v>NA</v>
          </cell>
          <cell r="AR350" t="str">
            <v>CFG(Disabled)</v>
          </cell>
          <cell r="AT350" t="str">
            <v>100KOhm PU</v>
          </cell>
          <cell r="AV350" t="str">
            <v>CFG(Pull)</v>
          </cell>
          <cell r="AX350" t="str">
            <v>CFG(Enabled)</v>
          </cell>
          <cell r="AZ350" t="str">
            <v>CFG(CMOS)</v>
          </cell>
          <cell r="BB350" t="str">
            <v>NA</v>
          </cell>
          <cell r="BD350" t="str">
            <v>CFG(II_OFF)</v>
          </cell>
          <cell r="BF350" t="str">
            <v>CFG(LPDDR2)</v>
          </cell>
          <cell r="BH350" t="str">
            <v>CFG(0)</v>
          </cell>
          <cell r="BW350">
            <v>894</v>
          </cell>
          <cell r="BX350">
            <v>-2792.7249999999999</v>
          </cell>
          <cell r="CI350" t="str">
            <v>DRAM_D59</v>
          </cell>
        </row>
        <row r="351">
          <cell r="C351" t="str">
            <v>nvcc_dram__38</v>
          </cell>
          <cell r="E351" t="str">
            <v>NOISY_POWER</v>
          </cell>
          <cell r="AF351" t="str">
            <v/>
          </cell>
          <cell r="AG351" t="str">
            <v/>
          </cell>
          <cell r="AH351" t="str">
            <v/>
          </cell>
          <cell r="AI351" t="str">
            <v/>
          </cell>
          <cell r="AJ351" t="str">
            <v>NA</v>
          </cell>
          <cell r="AL351" t="str">
            <v>NA</v>
          </cell>
          <cell r="AN351" t="str">
            <v>NA</v>
          </cell>
          <cell r="AP351" t="str">
            <v>NA</v>
          </cell>
          <cell r="AR351" t="str">
            <v>NA</v>
          </cell>
          <cell r="AT351" t="str">
            <v>NA</v>
          </cell>
          <cell r="AV351" t="str">
            <v>NA</v>
          </cell>
          <cell r="AX351" t="str">
            <v>NA</v>
          </cell>
          <cell r="AZ351" t="str">
            <v>NA</v>
          </cell>
          <cell r="BB351" t="str">
            <v>NA</v>
          </cell>
          <cell r="BD351" t="str">
            <v>NA</v>
          </cell>
          <cell r="BF351" t="str">
            <v>NA</v>
          </cell>
          <cell r="BH351" t="str">
            <v>NA</v>
          </cell>
          <cell r="BW351">
            <v>2692.7249999999999</v>
          </cell>
          <cell r="BX351">
            <v>-2401.5</v>
          </cell>
          <cell r="CI351" t="str">
            <v>NVCC_DRAM</v>
          </cell>
        </row>
        <row r="352">
          <cell r="C352" t="str">
            <v>dram_d62</v>
          </cell>
          <cell r="E352" t="str">
            <v>GPIO</v>
          </cell>
          <cell r="I352" t="str">
            <v>mmdc</v>
          </cell>
          <cell r="J352" t="str">
            <v>DRAM_D[62]</v>
          </cell>
          <cell r="AF352" t="str">
            <v/>
          </cell>
          <cell r="AG352" t="str">
            <v/>
          </cell>
          <cell r="AH352" t="str">
            <v/>
          </cell>
          <cell r="AI352" t="str">
            <v/>
          </cell>
          <cell r="AJ352" t="str">
            <v>No</v>
          </cell>
          <cell r="AL352" t="str">
            <v>NA</v>
          </cell>
          <cell r="AN352" t="str">
            <v>CFG(R0DIV6)</v>
          </cell>
          <cell r="AP352" t="str">
            <v>NA</v>
          </cell>
          <cell r="AR352" t="str">
            <v>CFG(Disabled)</v>
          </cell>
          <cell r="AT352" t="str">
            <v>100KOhm PU</v>
          </cell>
          <cell r="AV352" t="str">
            <v>CFG(Pull)</v>
          </cell>
          <cell r="AX352" t="str">
            <v>CFG(Enabled)</v>
          </cell>
          <cell r="AZ352" t="str">
            <v>CFG(CMOS)</v>
          </cell>
          <cell r="BB352" t="str">
            <v>NA</v>
          </cell>
          <cell r="BD352" t="str">
            <v>CFG(II_OFF)</v>
          </cell>
          <cell r="BF352" t="str">
            <v>CFG(LPDDR2)</v>
          </cell>
          <cell r="BH352" t="str">
            <v>CFG(0)</v>
          </cell>
          <cell r="BW352">
            <v>894</v>
          </cell>
          <cell r="BX352">
            <v>-2792.7249999999999</v>
          </cell>
          <cell r="CI352" t="str">
            <v>DRAM_D62</v>
          </cell>
        </row>
        <row r="353">
          <cell r="C353" t="str">
            <v>dram_d58</v>
          </cell>
          <cell r="E353" t="str">
            <v>GPIO</v>
          </cell>
          <cell r="I353" t="str">
            <v>mmdc</v>
          </cell>
          <cell r="J353" t="str">
            <v>DRAM_D[58]</v>
          </cell>
          <cell r="AF353" t="str">
            <v/>
          </cell>
          <cell r="AG353" t="str">
            <v/>
          </cell>
          <cell r="AH353" t="str">
            <v/>
          </cell>
          <cell r="AI353" t="str">
            <v/>
          </cell>
          <cell r="AJ353" t="str">
            <v>No</v>
          </cell>
          <cell r="AL353" t="str">
            <v>NA</v>
          </cell>
          <cell r="AN353" t="str">
            <v>CFG(R0DIV6)</v>
          </cell>
          <cell r="AP353" t="str">
            <v>NA</v>
          </cell>
          <cell r="AR353" t="str">
            <v>CFG(Disabled)</v>
          </cell>
          <cell r="AT353" t="str">
            <v>100KOhm PU</v>
          </cell>
          <cell r="AV353" t="str">
            <v>CFG(Pull)</v>
          </cell>
          <cell r="AX353" t="str">
            <v>CFG(Enabled)</v>
          </cell>
          <cell r="AZ353" t="str">
            <v>CFG(CMOS)</v>
          </cell>
          <cell r="BB353" t="str">
            <v>NA</v>
          </cell>
          <cell r="BD353" t="str">
            <v>CFG(II_OFF)</v>
          </cell>
          <cell r="BF353" t="str">
            <v>CFG(LPDDR2)</v>
          </cell>
          <cell r="BH353" t="str">
            <v>CFG(0)</v>
          </cell>
          <cell r="BW353">
            <v>894</v>
          </cell>
          <cell r="BX353">
            <v>-2792.7249999999999</v>
          </cell>
          <cell r="CI353" t="str">
            <v>DRAM_D58</v>
          </cell>
        </row>
        <row r="354">
          <cell r="C354" t="str">
            <v>dram_d63</v>
          </cell>
          <cell r="E354" t="str">
            <v>GPIO</v>
          </cell>
          <cell r="I354" t="str">
            <v>mmdc</v>
          </cell>
          <cell r="J354" t="str">
            <v>DRAM_D[63]</v>
          </cell>
          <cell r="AF354" t="str">
            <v/>
          </cell>
          <cell r="AG354" t="str">
            <v/>
          </cell>
          <cell r="AH354" t="str">
            <v/>
          </cell>
          <cell r="AI354" t="str">
            <v/>
          </cell>
          <cell r="AJ354" t="str">
            <v>No</v>
          </cell>
          <cell r="AL354" t="str">
            <v>NA</v>
          </cell>
          <cell r="AN354" t="str">
            <v>CFG(R0DIV6)</v>
          </cell>
          <cell r="AP354" t="str">
            <v>NA</v>
          </cell>
          <cell r="AR354" t="str">
            <v>CFG(Disabled)</v>
          </cell>
          <cell r="AT354" t="str">
            <v>100KOhm PU</v>
          </cell>
          <cell r="AV354" t="str">
            <v>CFG(Pull)</v>
          </cell>
          <cell r="AX354" t="str">
            <v>CFG(Enabled)</v>
          </cell>
          <cell r="AZ354" t="str">
            <v>CFG(CMOS)</v>
          </cell>
          <cell r="BB354" t="str">
            <v>NA</v>
          </cell>
          <cell r="BD354" t="str">
            <v>CFG(II_OFF)</v>
          </cell>
          <cell r="BF354" t="str">
            <v>CFG(LPDDR2)</v>
          </cell>
          <cell r="BH354" t="str">
            <v>CFG(0)</v>
          </cell>
          <cell r="BW354">
            <v>894</v>
          </cell>
          <cell r="BX354">
            <v>-2792.7249999999999</v>
          </cell>
          <cell r="CI354" t="str">
            <v>DRAM_D63</v>
          </cell>
        </row>
        <row r="355">
          <cell r="C355" t="str">
            <v>pcut_ddr__1</v>
          </cell>
          <cell r="E355" t="str">
            <v/>
          </cell>
          <cell r="AF355" t="str">
            <v/>
          </cell>
          <cell r="AG355" t="str">
            <v/>
          </cell>
          <cell r="AH355" t="str">
            <v/>
          </cell>
          <cell r="AI355" t="str">
            <v/>
          </cell>
          <cell r="AJ355" t="str">
            <v>NA</v>
          </cell>
          <cell r="AL355" t="str">
            <v>NA</v>
          </cell>
          <cell r="AN355" t="str">
            <v>NA</v>
          </cell>
          <cell r="AP355" t="str">
            <v>NA</v>
          </cell>
          <cell r="AR355" t="str">
            <v>NA</v>
          </cell>
          <cell r="AT355" t="str">
            <v>NA</v>
          </cell>
          <cell r="AV355" t="str">
            <v>NA</v>
          </cell>
          <cell r="AX355" t="str">
            <v>NA</v>
          </cell>
          <cell r="AZ355" t="str">
            <v>NA</v>
          </cell>
          <cell r="BB355" t="str">
            <v>NA</v>
          </cell>
          <cell r="BD355" t="str">
            <v>NA</v>
          </cell>
          <cell r="BF355" t="str">
            <v>NA</v>
          </cell>
          <cell r="BH355" t="str">
            <v>NA</v>
          </cell>
          <cell r="BW355">
            <v>-1995</v>
          </cell>
          <cell r="BX355">
            <v>-2792.7249999999999</v>
          </cell>
          <cell r="CI355">
            <v>0</v>
          </cell>
        </row>
        <row r="356">
          <cell r="C356" t="str">
            <v>enet_txd1</v>
          </cell>
          <cell r="E356" t="str">
            <v>GPIO</v>
          </cell>
          <cell r="I356" t="str">
            <v>mlb</v>
          </cell>
          <cell r="J356" t="str">
            <v>MLBCLK</v>
          </cell>
          <cell r="K356" t="str">
            <v>enet</v>
          </cell>
          <cell r="L356" t="str">
            <v>TDATA[1]</v>
          </cell>
          <cell r="M356" t="str">
            <v>esai1</v>
          </cell>
          <cell r="N356" t="str">
            <v>TX2_RX3</v>
          </cell>
          <cell r="Q356" t="str">
            <v>enet</v>
          </cell>
          <cell r="R356" t="str">
            <v>1588_EVENT0_IN</v>
          </cell>
          <cell r="S356" t="str">
            <v>gpio1</v>
          </cell>
          <cell r="T356" t="str">
            <v>GPIO[29]</v>
          </cell>
          <cell r="X356" t="str">
            <v>anatop</v>
          </cell>
          <cell r="Y356" t="str">
            <v>USBPHY2_TSTO_RX_HS_RXD</v>
          </cell>
          <cell r="AF356" t="str">
            <v>ipt_enet_txd1_dir</v>
          </cell>
          <cell r="AG356" t="str">
            <v>ipt_enet_txd1_in</v>
          </cell>
          <cell r="AH356" t="str">
            <v>ipt_enet_txd1_out</v>
          </cell>
          <cell r="AI356" t="str">
            <v>ipt_mode</v>
          </cell>
          <cell r="AJ356" t="str">
            <v>Yes</v>
          </cell>
          <cell r="AL356" t="str">
            <v>CFG(SLOW)</v>
          </cell>
          <cell r="AN356" t="str">
            <v>CFG(R0DIV6)</v>
          </cell>
          <cell r="AP356" t="str">
            <v>CFG(Disabled)</v>
          </cell>
          <cell r="AR356" t="str">
            <v>CFG(Enabled)</v>
          </cell>
          <cell r="AT356" t="str">
            <v>CFG(100KOhm PU)</v>
          </cell>
          <cell r="AV356" t="str">
            <v>CFG(Pull)</v>
          </cell>
          <cell r="AX356" t="str">
            <v>CFG(Enabled)</v>
          </cell>
          <cell r="AZ356" t="str">
            <v>NA</v>
          </cell>
          <cell r="BB356" t="str">
            <v>CFG(100MHz)</v>
          </cell>
          <cell r="BD356" t="str">
            <v>NA</v>
          </cell>
          <cell r="BF356" t="str">
            <v>NA</v>
          </cell>
          <cell r="BH356" t="str">
            <v>NA</v>
          </cell>
          <cell r="BW356">
            <v>-1545</v>
          </cell>
          <cell r="BX356">
            <v>-2792.7249999999999</v>
          </cell>
          <cell r="CI356" t="str">
            <v>ENET_TXD1</v>
          </cell>
        </row>
        <row r="357">
          <cell r="C357" t="str">
            <v>enet_rxd0</v>
          </cell>
          <cell r="E357" t="str">
            <v>GPIO</v>
          </cell>
          <cell r="I357" t="str">
            <v>osc32k</v>
          </cell>
          <cell r="J357" t="str">
            <v>32K_OUT</v>
          </cell>
          <cell r="K357" t="str">
            <v>enet</v>
          </cell>
          <cell r="L357" t="str">
            <v>RDATA[0]</v>
          </cell>
          <cell r="M357" t="str">
            <v>esai1</v>
          </cell>
          <cell r="N357" t="str">
            <v>HCKT</v>
          </cell>
          <cell r="O357" t="str">
            <v>spdif</v>
          </cell>
          <cell r="P357" t="str">
            <v>OUT1</v>
          </cell>
          <cell r="S357" t="str">
            <v>gpio1</v>
          </cell>
          <cell r="T357" t="str">
            <v>GPIO[27]</v>
          </cell>
          <cell r="U357" t="str">
            <v>phy</v>
          </cell>
          <cell r="V357" t="str">
            <v>TMS</v>
          </cell>
          <cell r="W357" t="str">
            <v>sjc.sjc_gpucr2_reg[31]</v>
          </cell>
          <cell r="X357" t="str">
            <v>anatop</v>
          </cell>
          <cell r="Y357" t="str">
            <v>USBPHY1_TSTO_PLL_CLK20DIV</v>
          </cell>
          <cell r="AF357" t="str">
            <v>ipt_enet_rxd0_dir</v>
          </cell>
          <cell r="AG357" t="str">
            <v>ipt_enet_rxd0_in</v>
          </cell>
          <cell r="AH357" t="str">
            <v>ipt_enet_rxd0_out</v>
          </cell>
          <cell r="AI357" t="str">
            <v>ipt_mode</v>
          </cell>
          <cell r="AJ357" t="str">
            <v>Yes</v>
          </cell>
          <cell r="AL357" t="str">
            <v>CFG(SLOW)</v>
          </cell>
          <cell r="AN357" t="str">
            <v>CFG(R0DIV6)</v>
          </cell>
          <cell r="AP357" t="str">
            <v>CFG(Disabled)</v>
          </cell>
          <cell r="AR357" t="str">
            <v>CFG(Enabled)</v>
          </cell>
          <cell r="AT357" t="str">
            <v>CFG(100KOhm PU)</v>
          </cell>
          <cell r="AV357" t="str">
            <v>CFG(Pull)</v>
          </cell>
          <cell r="AX357" t="str">
            <v>CFG(Enabled)</v>
          </cell>
          <cell r="AZ357" t="str">
            <v>NA</v>
          </cell>
          <cell r="BB357" t="str">
            <v>100MHz</v>
          </cell>
          <cell r="BD357" t="str">
            <v>NA</v>
          </cell>
          <cell r="BF357" t="str">
            <v>NA</v>
          </cell>
          <cell r="BH357" t="str">
            <v>NA</v>
          </cell>
          <cell r="BW357">
            <v>-1645</v>
          </cell>
          <cell r="BX357">
            <v>-2792.7249999999999</v>
          </cell>
          <cell r="CI357" t="str">
            <v>ENET_RXD0</v>
          </cell>
        </row>
        <row r="358">
          <cell r="C358" t="str">
            <v>enet_rxd1</v>
          </cell>
          <cell r="E358" t="str">
            <v>GPIO</v>
          </cell>
          <cell r="I358" t="str">
            <v>mlb</v>
          </cell>
          <cell r="J358" t="str">
            <v>MLBSIG</v>
          </cell>
          <cell r="K358" t="str">
            <v>enet</v>
          </cell>
          <cell r="L358" t="str">
            <v>RDATA[1]</v>
          </cell>
          <cell r="M358" t="str">
            <v>esai1</v>
          </cell>
          <cell r="N358" t="str">
            <v>FST</v>
          </cell>
          <cell r="Q358" t="str">
            <v>enet</v>
          </cell>
          <cell r="R358" t="str">
            <v>1588_EVENT3_OUT</v>
          </cell>
          <cell r="S358" t="str">
            <v>gpio1</v>
          </cell>
          <cell r="T358" t="str">
            <v>GPIO[26]</v>
          </cell>
          <cell r="U358" t="str">
            <v>phy</v>
          </cell>
          <cell r="V358" t="str">
            <v>TCK</v>
          </cell>
          <cell r="W358" t="str">
            <v>sjc.sjc_gpucr2_reg[31]</v>
          </cell>
          <cell r="X358" t="str">
            <v>anatop</v>
          </cell>
          <cell r="Y358" t="str">
            <v>USBPHY1_TSTO_RX_DISCON_DET</v>
          </cell>
          <cell r="AF358" t="str">
            <v>ipt_enet_rxd1_dir</v>
          </cell>
          <cell r="AG358" t="str">
            <v>ipt_enet_rxd1_in</v>
          </cell>
          <cell r="AH358" t="str">
            <v>ipt_enet_rxd1_out</v>
          </cell>
          <cell r="AI358" t="str">
            <v>ipt_mode</v>
          </cell>
          <cell r="AJ358" t="str">
            <v>Yes</v>
          </cell>
          <cell r="AL358" t="str">
            <v>CFG(SLOW)</v>
          </cell>
          <cell r="AN358" t="str">
            <v>CFG(R0DIV6)</v>
          </cell>
          <cell r="AP358" t="str">
            <v>CFG(Disabled)</v>
          </cell>
          <cell r="AR358" t="str">
            <v>CFG(Enabled)</v>
          </cell>
          <cell r="AT358" t="str">
            <v>CFG(100KOhm PU)</v>
          </cell>
          <cell r="AV358" t="str">
            <v>CFG(Pull)</v>
          </cell>
          <cell r="AX358" t="str">
            <v>CFG(Enabled)</v>
          </cell>
          <cell r="AZ358" t="str">
            <v>NA</v>
          </cell>
          <cell r="BB358" t="str">
            <v>CFG(100MHz)</v>
          </cell>
          <cell r="BD358" t="str">
            <v>NA</v>
          </cell>
          <cell r="BF358" t="str">
            <v>NA</v>
          </cell>
          <cell r="BH358" t="str">
            <v>NA</v>
          </cell>
          <cell r="BW358">
            <v>-1745</v>
          </cell>
          <cell r="BX358">
            <v>-2792.7249999999999</v>
          </cell>
          <cell r="CI358" t="str">
            <v>VSS</v>
          </cell>
        </row>
        <row r="359">
          <cell r="C359" t="str">
            <v>enet_rx_er</v>
          </cell>
          <cell r="E359" t="str">
            <v>GPIO</v>
          </cell>
          <cell r="I359" t="str">
            <v>anatop</v>
          </cell>
          <cell r="J359" t="str">
            <v>USBOTG_ID</v>
          </cell>
          <cell r="K359" t="str">
            <v>enet</v>
          </cell>
          <cell r="L359" t="str">
            <v>RX_ER</v>
          </cell>
          <cell r="M359" t="str">
            <v>esai1</v>
          </cell>
          <cell r="N359" t="str">
            <v>HCKR</v>
          </cell>
          <cell r="O359" t="str">
            <v>spdif</v>
          </cell>
          <cell r="P359" t="str">
            <v>IN1</v>
          </cell>
          <cell r="Q359" t="str">
            <v>enet</v>
          </cell>
          <cell r="R359" t="str">
            <v>1588_EVENT2_OUT</v>
          </cell>
          <cell r="S359" t="str">
            <v>gpio1</v>
          </cell>
          <cell r="T359" t="str">
            <v>GPIO[24]</v>
          </cell>
          <cell r="U359" t="str">
            <v>phy</v>
          </cell>
          <cell r="V359" t="str">
            <v>TDI</v>
          </cell>
          <cell r="W359" t="str">
            <v>sjc.sjc_gpucr2_reg[31]</v>
          </cell>
          <cell r="X359" t="str">
            <v>anatop</v>
          </cell>
          <cell r="Y359" t="str">
            <v>USBPHY1_TSTO_RX_HS_RXD</v>
          </cell>
          <cell r="AF359" t="str">
            <v>ipt_enet_rx_er_dir</v>
          </cell>
          <cell r="AG359" t="str">
            <v>ipt_enet_rx_er_in</v>
          </cell>
          <cell r="AH359" t="str">
            <v>ipt_enet_rx_er_out</v>
          </cell>
          <cell r="AI359" t="str">
            <v>ipt_mode</v>
          </cell>
          <cell r="AJ359" t="str">
            <v>Yes</v>
          </cell>
          <cell r="AL359" t="str">
            <v>CFG(SLOW)</v>
          </cell>
          <cell r="AN359" t="str">
            <v>CFG(R0DIV6)</v>
          </cell>
          <cell r="AP359" t="str">
            <v>CFG(Disabled)</v>
          </cell>
          <cell r="AR359" t="str">
            <v>CFG(Enabled)</v>
          </cell>
          <cell r="AT359" t="str">
            <v>CFG(100KOhm PU)</v>
          </cell>
          <cell r="AV359" t="str">
            <v>CFG(Pull)</v>
          </cell>
          <cell r="AX359" t="str">
            <v>CFG(Enabled)</v>
          </cell>
          <cell r="AZ359" t="str">
            <v>NA</v>
          </cell>
          <cell r="BB359" t="str">
            <v>CFG(100MHz)</v>
          </cell>
          <cell r="BD359" t="str">
            <v>NA</v>
          </cell>
          <cell r="BF359" t="str">
            <v>NA</v>
          </cell>
          <cell r="BH359" t="str">
            <v>NA</v>
          </cell>
          <cell r="BW359">
            <v>-1845</v>
          </cell>
          <cell r="BX359">
            <v>-2792.7249999999999</v>
          </cell>
          <cell r="CI359" t="str">
            <v>VSS</v>
          </cell>
        </row>
        <row r="360">
          <cell r="C360" t="str">
            <v>nvcc_enet__0</v>
          </cell>
          <cell r="E360" t="str">
            <v>NOISY_POWER</v>
          </cell>
          <cell r="AF360" t="str">
            <v/>
          </cell>
          <cell r="AG360" t="str">
            <v/>
          </cell>
          <cell r="AH360" t="str">
            <v/>
          </cell>
          <cell r="AI360" t="str">
            <v/>
          </cell>
          <cell r="AJ360" t="str">
            <v>NA</v>
          </cell>
          <cell r="AL360" t="str">
            <v>NA</v>
          </cell>
          <cell r="AN360" t="str">
            <v>NA</v>
          </cell>
          <cell r="AP360" t="str">
            <v>NA</v>
          </cell>
          <cell r="AR360" t="str">
            <v>NA</v>
          </cell>
          <cell r="AT360" t="str">
            <v>NA</v>
          </cell>
          <cell r="AV360" t="str">
            <v>NA</v>
          </cell>
          <cell r="AX360" t="str">
            <v>NA</v>
          </cell>
          <cell r="AZ360" t="str">
            <v>NA</v>
          </cell>
          <cell r="BB360" t="str">
            <v>NA</v>
          </cell>
          <cell r="BD360" t="str">
            <v>NA</v>
          </cell>
          <cell r="BF360" t="str">
            <v>NA</v>
          </cell>
          <cell r="BH360" t="str">
            <v>NA</v>
          </cell>
          <cell r="BW360">
            <v>-1995</v>
          </cell>
          <cell r="BX360">
            <v>-2792.7249999999999</v>
          </cell>
          <cell r="CI360" t="str">
            <v>NVCC_ENET</v>
          </cell>
        </row>
        <row r="361">
          <cell r="C361" t="str">
            <v>enet_mdio</v>
          </cell>
          <cell r="E361" t="str">
            <v>GPIO</v>
          </cell>
          <cell r="K361" t="str">
            <v>enet</v>
          </cell>
          <cell r="L361" t="str">
            <v>MDIO</v>
          </cell>
          <cell r="M361" t="str">
            <v>esai1</v>
          </cell>
          <cell r="N361" t="str">
            <v>SCKR</v>
          </cell>
          <cell r="O361" t="str">
            <v>sdma</v>
          </cell>
          <cell r="P361" t="str">
            <v>DEBUG_BUS_DEVICE[3]</v>
          </cell>
          <cell r="Q361" t="str">
            <v>enet</v>
          </cell>
          <cell r="R361" t="str">
            <v>1588_EVENT1_OUT</v>
          </cell>
          <cell r="S361" t="str">
            <v>gpio1</v>
          </cell>
          <cell r="T361" t="str">
            <v>GPIO[22]</v>
          </cell>
          <cell r="U361" t="str">
            <v>spdif</v>
          </cell>
          <cell r="V361" t="str">
            <v>PLOCK</v>
          </cell>
          <cell r="AF361" t="str">
            <v>ipt_enet_mdio_dir</v>
          </cell>
          <cell r="AG361" t="str">
            <v>ipt_enet_mdio_in</v>
          </cell>
          <cell r="AH361" t="str">
            <v>ipt_enet_mdio_out</v>
          </cell>
          <cell r="AI361" t="str">
            <v>ipt_mode</v>
          </cell>
          <cell r="AJ361" t="str">
            <v>Yes</v>
          </cell>
          <cell r="AL361" t="str">
            <v>CFG(SLOW)</v>
          </cell>
          <cell r="AN361" t="str">
            <v>CFG(R0DIV6)</v>
          </cell>
          <cell r="AP361" t="str">
            <v>CFG(Disabled)</v>
          </cell>
          <cell r="AR361" t="str">
            <v>CFG(Enabled)</v>
          </cell>
          <cell r="AT361" t="str">
            <v>CFG(100KOhm PU)</v>
          </cell>
          <cell r="AV361" t="str">
            <v>CFG(Pull)</v>
          </cell>
          <cell r="AX361" t="str">
            <v>CFG(Enabled)</v>
          </cell>
          <cell r="AZ361" t="str">
            <v>NA</v>
          </cell>
          <cell r="BB361" t="str">
            <v>CFG(100MHz)</v>
          </cell>
          <cell r="BD361" t="str">
            <v>NA</v>
          </cell>
          <cell r="BF361" t="str">
            <v>NA</v>
          </cell>
          <cell r="BH361" t="str">
            <v>NA</v>
          </cell>
          <cell r="BW361">
            <v>-1945</v>
          </cell>
          <cell r="BX361">
            <v>-2792.7249999999999</v>
          </cell>
          <cell r="CI361" t="str">
            <v>ENET_MDIO</v>
          </cell>
        </row>
        <row r="362">
          <cell r="C362" t="str">
            <v>enet_ref_clk</v>
          </cell>
          <cell r="E362" t="str">
            <v>GPIO</v>
          </cell>
          <cell r="K362" t="str">
            <v>enet</v>
          </cell>
          <cell r="L362" t="str">
            <v>TX_CLK</v>
          </cell>
          <cell r="M362" t="str">
            <v>esai1</v>
          </cell>
          <cell r="N362" t="str">
            <v>FSR</v>
          </cell>
          <cell r="O362" t="str">
            <v>sdma</v>
          </cell>
          <cell r="P362" t="str">
            <v>DEBUG_BUS_DEVICE[4]</v>
          </cell>
          <cell r="S362" t="str">
            <v>gpio1</v>
          </cell>
          <cell r="T362" t="str">
            <v>GPIO[23]</v>
          </cell>
          <cell r="U362" t="str">
            <v>spdif</v>
          </cell>
          <cell r="V362" t="str">
            <v>SRCLK</v>
          </cell>
          <cell r="X362" t="str">
            <v>anatop</v>
          </cell>
          <cell r="Y362" t="str">
            <v>USBPHY1_TSTO_RX_SQUELCH</v>
          </cell>
          <cell r="AF362" t="str">
            <v>ipt_enet_ref_clk_dir</v>
          </cell>
          <cell r="AG362" t="str">
            <v>ipt_enet_ref_clk_in</v>
          </cell>
          <cell r="AH362" t="str">
            <v>ipt_enet_ref_clk_out</v>
          </cell>
          <cell r="AI362" t="str">
            <v>ipt_mode</v>
          </cell>
          <cell r="AJ362" t="str">
            <v>Yes</v>
          </cell>
          <cell r="AL362" t="str">
            <v>CFG(SLOW)</v>
          </cell>
          <cell r="AN362" t="str">
            <v>CFG(R0DIV6)</v>
          </cell>
          <cell r="AP362" t="str">
            <v>CFG(Disabled)</v>
          </cell>
          <cell r="AR362" t="str">
            <v>CFG(Enabled)</v>
          </cell>
          <cell r="AT362" t="str">
            <v>CFG(100KOhm PU)</v>
          </cell>
          <cell r="AV362" t="str">
            <v>CFG(Pull)</v>
          </cell>
          <cell r="AX362" t="str">
            <v>CFG(Enabled)</v>
          </cell>
          <cell r="AZ362" t="str">
            <v>NA</v>
          </cell>
          <cell r="BB362" t="str">
            <v>CFG(100MHz)</v>
          </cell>
          <cell r="BD362" t="str">
            <v>NA</v>
          </cell>
          <cell r="BF362" t="str">
            <v>NA</v>
          </cell>
          <cell r="BH362" t="str">
            <v>NA</v>
          </cell>
          <cell r="BW362">
            <v>-1895</v>
          </cell>
          <cell r="BX362">
            <v>-2792.7249999999999</v>
          </cell>
          <cell r="CI362" t="str">
            <v>VSS</v>
          </cell>
        </row>
        <row r="363">
          <cell r="C363" t="str">
            <v>enet_tx_en</v>
          </cell>
          <cell r="E363" t="str">
            <v>GPIO</v>
          </cell>
          <cell r="K363" t="str">
            <v>enet</v>
          </cell>
          <cell r="L363" t="str">
            <v>TX_EN</v>
          </cell>
          <cell r="M363" t="str">
            <v>esai1</v>
          </cell>
          <cell r="N363" t="str">
            <v>TX3_RX2</v>
          </cell>
          <cell r="S363" t="str">
            <v>gpio1</v>
          </cell>
          <cell r="T363" t="str">
            <v>GPIO[28]</v>
          </cell>
          <cell r="X363" t="str">
            <v>anatop</v>
          </cell>
          <cell r="Y363" t="str">
            <v>USBPHY2_TSTO_RX_SQUELCH</v>
          </cell>
          <cell r="AF363" t="str">
            <v>ipt_enet_tx_en_dir</v>
          </cell>
          <cell r="AG363" t="str">
            <v>ipt_enet_tx_en_in</v>
          </cell>
          <cell r="AH363" t="str">
            <v>ipt_enet_tx_en_out</v>
          </cell>
          <cell r="AI363" t="str">
            <v>ipt_mode</v>
          </cell>
          <cell r="AJ363" t="str">
            <v>Yes</v>
          </cell>
          <cell r="AL363" t="str">
            <v>CFG(SLOW)</v>
          </cell>
          <cell r="AN363" t="str">
            <v>CFG(R0DIV6)</v>
          </cell>
          <cell r="AP363" t="str">
            <v>CFG(Disabled)</v>
          </cell>
          <cell r="AR363" t="str">
            <v>CFG(Enabled)</v>
          </cell>
          <cell r="AT363" t="str">
            <v>CFG(100KOhm PU)</v>
          </cell>
          <cell r="AV363" t="str">
            <v>CFG(Pull)</v>
          </cell>
          <cell r="AX363" t="str">
            <v>CFG(Enabled)</v>
          </cell>
          <cell r="AZ363" t="str">
            <v>NA</v>
          </cell>
          <cell r="BB363" t="str">
            <v>CFG(100MHz)</v>
          </cell>
          <cell r="BD363" t="str">
            <v>NA</v>
          </cell>
          <cell r="BF363" t="str">
            <v>NA</v>
          </cell>
          <cell r="BH363" t="str">
            <v>NA</v>
          </cell>
          <cell r="BW363">
            <v>-1595</v>
          </cell>
          <cell r="BX363">
            <v>-2792.7249999999999</v>
          </cell>
          <cell r="CI363" t="str">
            <v>ENET_TX_EN</v>
          </cell>
        </row>
        <row r="364">
          <cell r="C364" t="str">
            <v>nvcc_enet__1</v>
          </cell>
          <cell r="E364" t="str">
            <v>NOISY_POWER</v>
          </cell>
          <cell r="AF364" t="str">
            <v/>
          </cell>
          <cell r="AG364" t="str">
            <v/>
          </cell>
          <cell r="AH364" t="str">
            <v/>
          </cell>
          <cell r="AI364" t="str">
            <v/>
          </cell>
          <cell r="AJ364" t="str">
            <v>NA</v>
          </cell>
          <cell r="AL364" t="str">
            <v>NA</v>
          </cell>
          <cell r="AN364" t="str">
            <v>NA</v>
          </cell>
          <cell r="AP364" t="str">
            <v>NA</v>
          </cell>
          <cell r="AR364" t="str">
            <v>NA</v>
          </cell>
          <cell r="AT364" t="str">
            <v>NA</v>
          </cell>
          <cell r="AV364" t="str">
            <v>NA</v>
          </cell>
          <cell r="AX364" t="str">
            <v>NA</v>
          </cell>
          <cell r="AZ364" t="str">
            <v>NA</v>
          </cell>
          <cell r="BB364" t="str">
            <v>NA</v>
          </cell>
          <cell r="BD364" t="str">
            <v>NA</v>
          </cell>
          <cell r="BF364" t="str">
            <v>NA</v>
          </cell>
          <cell r="BH364" t="str">
            <v>NA</v>
          </cell>
          <cell r="BW364">
            <v>-1695</v>
          </cell>
          <cell r="BX364">
            <v>-2792.7249999999999</v>
          </cell>
          <cell r="CI364" t="str">
            <v>NVCC_ENET</v>
          </cell>
        </row>
        <row r="365">
          <cell r="C365" t="str">
            <v>enet_mdc</v>
          </cell>
          <cell r="E365" t="str">
            <v>GPIO</v>
          </cell>
          <cell r="I365" t="str">
            <v>mlb</v>
          </cell>
          <cell r="J365" t="str">
            <v>MLBDAT</v>
          </cell>
          <cell r="K365" t="str">
            <v>enet</v>
          </cell>
          <cell r="L365" t="str">
            <v>MDC</v>
          </cell>
          <cell r="M365" t="str">
            <v>esai1</v>
          </cell>
          <cell r="N365" t="str">
            <v>TX5_RX0</v>
          </cell>
          <cell r="Q365" t="str">
            <v>enet</v>
          </cell>
          <cell r="R365" t="str">
            <v>1588_EVENT1_IN</v>
          </cell>
          <cell r="S365" t="str">
            <v>gpio1</v>
          </cell>
          <cell r="T365" t="str">
            <v>GPIO[31]</v>
          </cell>
          <cell r="X365" t="str">
            <v>anatop</v>
          </cell>
          <cell r="Y365" t="str">
            <v>USBPHY2_TSTO_RX_DISCON_DET</v>
          </cell>
          <cell r="AF365" t="str">
            <v>ipt_enet_mdc_dir</v>
          </cell>
          <cell r="AG365" t="str">
            <v>ipt_enet_mdc_in</v>
          </cell>
          <cell r="AH365" t="str">
            <v>ipt_enet_mdc_out</v>
          </cell>
          <cell r="AI365" t="str">
            <v>ipt_mode</v>
          </cell>
          <cell r="AJ365" t="str">
            <v>Yes</v>
          </cell>
          <cell r="AL365" t="str">
            <v>CFG(SLOW)</v>
          </cell>
          <cell r="AN365" t="str">
            <v>CFG(R0DIV6)</v>
          </cell>
          <cell r="AP365" t="str">
            <v>CFG(Disabled)</v>
          </cell>
          <cell r="AR365" t="str">
            <v>CFG(Enabled)</v>
          </cell>
          <cell r="AT365" t="str">
            <v>CFG(100KOhm PU)</v>
          </cell>
          <cell r="AV365" t="str">
            <v>CFG(Pull)</v>
          </cell>
          <cell r="AX365" t="str">
            <v>CFG(Enabled)</v>
          </cell>
          <cell r="AZ365" t="str">
            <v>NA</v>
          </cell>
          <cell r="BB365" t="str">
            <v>CFG(100MHz)</v>
          </cell>
          <cell r="BD365" t="str">
            <v>NA</v>
          </cell>
          <cell r="BF365" t="str">
            <v>NA</v>
          </cell>
          <cell r="BH365" t="str">
            <v>NA</v>
          </cell>
          <cell r="BW365">
            <v>-1448</v>
          </cell>
          <cell r="BX365">
            <v>-2792.7249999999999</v>
          </cell>
          <cell r="CI365" t="str">
            <v>ENET_MDC</v>
          </cell>
        </row>
        <row r="366">
          <cell r="C366" t="str">
            <v>enet_txd0</v>
          </cell>
          <cell r="E366" t="str">
            <v>GPIO</v>
          </cell>
          <cell r="K366" t="str">
            <v>enet</v>
          </cell>
          <cell r="L366" t="str">
            <v>TDATA[0]</v>
          </cell>
          <cell r="M366" t="str">
            <v>esai1</v>
          </cell>
          <cell r="N366" t="str">
            <v>TX4_RX1</v>
          </cell>
          <cell r="S366" t="str">
            <v>gpio1</v>
          </cell>
          <cell r="T366" t="str">
            <v>GPIO[30]</v>
          </cell>
          <cell r="X366" t="str">
            <v>anatop</v>
          </cell>
          <cell r="Y366" t="str">
            <v>USBPHY2_TSTO_RX_FS_RXD</v>
          </cell>
          <cell r="AF366" t="str">
            <v>ipt_enet_txd0_dir</v>
          </cell>
          <cell r="AG366" t="str">
            <v>ipt_enet_txd0_in</v>
          </cell>
          <cell r="AH366" t="str">
            <v>ipt_enet_txd0_out</v>
          </cell>
          <cell r="AI366" t="str">
            <v>ipt_mode</v>
          </cell>
          <cell r="AJ366" t="str">
            <v>Yes</v>
          </cell>
          <cell r="AL366" t="str">
            <v>CFG(SLOW)</v>
          </cell>
          <cell r="AN366" t="str">
            <v>CFG(R0DIV6)</v>
          </cell>
          <cell r="AP366" t="str">
            <v>CFG(Disabled)</v>
          </cell>
          <cell r="AR366" t="str">
            <v>CFG(Enabled)</v>
          </cell>
          <cell r="AT366" t="str">
            <v>CFG(100KOhm PU)</v>
          </cell>
          <cell r="AV366" t="str">
            <v>CFG(Pull)</v>
          </cell>
          <cell r="AX366" t="str">
            <v>CFG(Enabled)</v>
          </cell>
          <cell r="AZ366" t="str">
            <v>NA</v>
          </cell>
          <cell r="BB366" t="str">
            <v>CFG(100MHz)</v>
          </cell>
          <cell r="BD366" t="str">
            <v>NA</v>
          </cell>
          <cell r="BF366" t="str">
            <v>NA</v>
          </cell>
          <cell r="BH366" t="str">
            <v>NA</v>
          </cell>
          <cell r="BW366">
            <v>-1498</v>
          </cell>
          <cell r="BX366">
            <v>-2792.7249999999999</v>
          </cell>
          <cell r="CI366" t="str">
            <v>ENET_TXD0</v>
          </cell>
        </row>
        <row r="367">
          <cell r="C367" t="str">
            <v>enet_crs_dv</v>
          </cell>
          <cell r="E367" t="str">
            <v>GPIO</v>
          </cell>
          <cell r="K367" t="str">
            <v>enet</v>
          </cell>
          <cell r="L367" t="str">
            <v>RX_EN</v>
          </cell>
          <cell r="M367" t="str">
            <v>esai1</v>
          </cell>
          <cell r="N367" t="str">
            <v>SCKT</v>
          </cell>
          <cell r="O367" t="str">
            <v>spdif</v>
          </cell>
          <cell r="P367" t="str">
            <v>SPDIF_EXTCLK</v>
          </cell>
          <cell r="S367" t="str">
            <v>gpio1</v>
          </cell>
          <cell r="T367" t="str">
            <v>GPIO[25]</v>
          </cell>
          <cell r="U367" t="str">
            <v>phy</v>
          </cell>
          <cell r="V367" t="str">
            <v>TDO</v>
          </cell>
          <cell r="W367" t="str">
            <v>sjc.sjc_gpucr2_reg[31]</v>
          </cell>
          <cell r="X367" t="str">
            <v>anatop</v>
          </cell>
          <cell r="Y367" t="str">
            <v>USBPHY1_TSTO_RX_FS_RXD</v>
          </cell>
          <cell r="AF367" t="str">
            <v>ipt_enet_crs_dv_dir</v>
          </cell>
          <cell r="AG367" t="str">
            <v>ipt_enet_crs_dv_in</v>
          </cell>
          <cell r="AH367" t="str">
            <v>ipt_enet_crs_dv_out</v>
          </cell>
          <cell r="AI367" t="str">
            <v>ipt_mode</v>
          </cell>
          <cell r="AJ367" t="str">
            <v>Yes</v>
          </cell>
          <cell r="AL367" t="str">
            <v>CFG(SLOW)</v>
          </cell>
          <cell r="AN367" t="str">
            <v>CFG(R0DIV6)</v>
          </cell>
          <cell r="AP367" t="str">
            <v>CFG(Disabled)</v>
          </cell>
          <cell r="AR367" t="str">
            <v>CFG(Enabled)</v>
          </cell>
          <cell r="AT367" t="str">
            <v>CFG(100KOhm PU)</v>
          </cell>
          <cell r="AV367" t="str">
            <v>CFG(Pull)</v>
          </cell>
          <cell r="AX367" t="str">
            <v>CFG(Enabled)</v>
          </cell>
          <cell r="AZ367" t="str">
            <v>NA</v>
          </cell>
          <cell r="BB367" t="str">
            <v>100MHz</v>
          </cell>
          <cell r="BD367" t="str">
            <v>NA</v>
          </cell>
          <cell r="BF367" t="str">
            <v>NA</v>
          </cell>
          <cell r="BH367" t="str">
            <v>NA</v>
          </cell>
          <cell r="BW367">
            <v>-1795</v>
          </cell>
          <cell r="BX367">
            <v>-2792.7249999999999</v>
          </cell>
          <cell r="CI367" t="str">
            <v>ENET_CRS_DV</v>
          </cell>
        </row>
        <row r="368">
          <cell r="C368" t="str">
            <v>pcut__7</v>
          </cell>
          <cell r="E368" t="str">
            <v/>
          </cell>
          <cell r="AF368" t="str">
            <v/>
          </cell>
          <cell r="AG368" t="str">
            <v/>
          </cell>
          <cell r="AH368" t="str">
            <v/>
          </cell>
          <cell r="AI368" t="str">
            <v/>
          </cell>
          <cell r="AJ368" t="str">
            <v>NA</v>
          </cell>
          <cell r="AL368" t="str">
            <v>NA</v>
          </cell>
          <cell r="AN368" t="str">
            <v>NA</v>
          </cell>
          <cell r="AP368" t="str">
            <v>NA</v>
          </cell>
          <cell r="AR368" t="str">
            <v>NA</v>
          </cell>
          <cell r="AT368" t="str">
            <v>NA</v>
          </cell>
          <cell r="AV368" t="str">
            <v>NA</v>
          </cell>
          <cell r="AX368" t="str">
            <v>NA</v>
          </cell>
          <cell r="AZ368" t="str">
            <v>NA</v>
          </cell>
          <cell r="BB368" t="str">
            <v>NA</v>
          </cell>
          <cell r="BD368" t="str">
            <v>NA</v>
          </cell>
          <cell r="BF368" t="str">
            <v>NA</v>
          </cell>
          <cell r="BH368" t="str">
            <v>NA</v>
          </cell>
          <cell r="BW368">
            <v>-1995</v>
          </cell>
          <cell r="BX368">
            <v>-2792.7249999999999</v>
          </cell>
          <cell r="CI368">
            <v>0</v>
          </cell>
        </row>
        <row r="369">
          <cell r="C369" t="str">
            <v>disp0_dat20</v>
          </cell>
          <cell r="E369" t="str">
            <v>GPIO</v>
          </cell>
          <cell r="I369" t="str">
            <v>ipu1</v>
          </cell>
          <cell r="J369" t="str">
            <v>DISP0_DAT[20]</v>
          </cell>
          <cell r="K369" t="str">
            <v>lcdif</v>
          </cell>
          <cell r="L369" t="str">
            <v>DAT[20]</v>
          </cell>
          <cell r="M369" t="str">
            <v>ecspi1</v>
          </cell>
          <cell r="N369" t="str">
            <v>SCLK</v>
          </cell>
          <cell r="O369" t="str">
            <v>audmux</v>
          </cell>
          <cell r="P369" t="str">
            <v>AUD4_TXC</v>
          </cell>
          <cell r="Q369" t="str">
            <v>sdma</v>
          </cell>
          <cell r="R369" t="str">
            <v>DEBUG_EVT_CHN_LINES[7]</v>
          </cell>
          <cell r="S369" t="str">
            <v>gpio5</v>
          </cell>
          <cell r="T369" t="str">
            <v>GPIO[14]</v>
          </cell>
          <cell r="U369" t="str">
            <v>mmdc</v>
          </cell>
          <cell r="V369" t="str">
            <v>MMDC_DEBUG[25]</v>
          </cell>
          <cell r="X369" t="str">
            <v>pl301_sim_mx6dl_per1</v>
          </cell>
          <cell r="Y369" t="str">
            <v>HADDR[28]</v>
          </cell>
          <cell r="Z369" t="str">
            <v>sjc.sjc_gpucr1_reg[11]</v>
          </cell>
          <cell r="AF369" t="str">
            <v>ipt_disp0_dat20_dir</v>
          </cell>
          <cell r="AG369" t="str">
            <v>ipt_disp0_dat20_in</v>
          </cell>
          <cell r="AH369" t="str">
            <v>ipt_disp0_dat20_out</v>
          </cell>
          <cell r="AI369" t="str">
            <v>ipt_mode</v>
          </cell>
          <cell r="AJ369" t="str">
            <v>Yes</v>
          </cell>
          <cell r="AL369" t="str">
            <v>CFG(SLOW)</v>
          </cell>
          <cell r="AN369" t="str">
            <v>CFG(R0DIV6)</v>
          </cell>
          <cell r="AP369" t="str">
            <v>CFG(Disabled)</v>
          </cell>
          <cell r="AR369" t="str">
            <v>CFG(Enabled)</v>
          </cell>
          <cell r="AT369" t="str">
            <v>CFG(100KOhm PU)</v>
          </cell>
          <cell r="AV369" t="str">
            <v>CFG(Pull)</v>
          </cell>
          <cell r="AX369" t="str">
            <v>CFG(Enabled)</v>
          </cell>
          <cell r="AZ369" t="str">
            <v>NA</v>
          </cell>
          <cell r="BB369" t="str">
            <v>CFG(100MHz)</v>
          </cell>
          <cell r="BD369" t="str">
            <v>NA</v>
          </cell>
          <cell r="BF369" t="str">
            <v>NA</v>
          </cell>
          <cell r="BH369" t="str">
            <v>NA</v>
          </cell>
          <cell r="BW369">
            <v>-2306</v>
          </cell>
          <cell r="BX369">
            <v>-2686.5</v>
          </cell>
          <cell r="CI369" t="str">
            <v>DISP0_DAT20</v>
          </cell>
        </row>
        <row r="370">
          <cell r="C370" t="str">
            <v>disp0_dat19</v>
          </cell>
          <cell r="E370" t="str">
            <v>GPIO</v>
          </cell>
          <cell r="I370" t="str">
            <v>ipu1</v>
          </cell>
          <cell r="J370" t="str">
            <v>DISP0_DAT[19]</v>
          </cell>
          <cell r="K370" t="str">
            <v>lcdif</v>
          </cell>
          <cell r="L370" t="str">
            <v>DAT[19]</v>
          </cell>
          <cell r="M370" t="str">
            <v>ecspi2</v>
          </cell>
          <cell r="N370" t="str">
            <v>SCLK</v>
          </cell>
          <cell r="O370" t="str">
            <v>audmux</v>
          </cell>
          <cell r="P370" t="str">
            <v>AUD5_RXD</v>
          </cell>
          <cell r="Q370" t="str">
            <v>audmux</v>
          </cell>
          <cell r="R370" t="str">
            <v>AUD4_RXC</v>
          </cell>
          <cell r="S370" t="str">
            <v>gpio5</v>
          </cell>
          <cell r="T370" t="str">
            <v>GPIO[13]</v>
          </cell>
          <cell r="U370" t="str">
            <v>mmdc</v>
          </cell>
          <cell r="V370" t="str">
            <v>MMDC_DEBUG[24]</v>
          </cell>
          <cell r="X370" t="str">
            <v>weim</v>
          </cell>
          <cell r="Y370" t="str">
            <v>WEIM_CS[3]</v>
          </cell>
          <cell r="AF370" t="str">
            <v>ipt_disp0_dat19_dir</v>
          </cell>
          <cell r="AG370" t="str">
            <v>ipt_disp0_dat19_in</v>
          </cell>
          <cell r="AH370" t="str">
            <v>ipt_disp0_dat19_out</v>
          </cell>
          <cell r="AI370" t="str">
            <v>ipt_mode</v>
          </cell>
          <cell r="AJ370" t="str">
            <v>Yes</v>
          </cell>
          <cell r="AL370" t="str">
            <v>CFG(SLOW)</v>
          </cell>
          <cell r="AN370" t="str">
            <v>CFG(R0DIV6)</v>
          </cell>
          <cell r="AP370" t="str">
            <v>CFG(Disabled)</v>
          </cell>
          <cell r="AR370" t="str">
            <v>CFG(Enabled)</v>
          </cell>
          <cell r="AT370" t="str">
            <v>CFG(100KOhm PU)</v>
          </cell>
          <cell r="AV370" t="str">
            <v>CFG(Pull)</v>
          </cell>
          <cell r="AX370" t="str">
            <v>CFG(Enabled)</v>
          </cell>
          <cell r="AZ370" t="str">
            <v>NA</v>
          </cell>
          <cell r="BB370" t="str">
            <v>CFG(100MHz)</v>
          </cell>
          <cell r="BD370" t="str">
            <v>NA</v>
          </cell>
          <cell r="BF370" t="str">
            <v>NA</v>
          </cell>
          <cell r="BH370" t="str">
            <v>NA</v>
          </cell>
          <cell r="BW370">
            <v>-2306</v>
          </cell>
          <cell r="BX370">
            <v>-2761.5</v>
          </cell>
          <cell r="CI370" t="str">
            <v>DISP0_DAT19</v>
          </cell>
        </row>
        <row r="371">
          <cell r="C371" t="str">
            <v>nvcc_lcd__0</v>
          </cell>
          <cell r="E371" t="str">
            <v>NOISY_POWER</v>
          </cell>
          <cell r="AF371" t="str">
            <v/>
          </cell>
          <cell r="AG371" t="str">
            <v/>
          </cell>
          <cell r="AH371" t="str">
            <v/>
          </cell>
          <cell r="AI371" t="str">
            <v/>
          </cell>
          <cell r="AJ371" t="str">
            <v>NA</v>
          </cell>
          <cell r="AL371" t="str">
            <v>NA</v>
          </cell>
          <cell r="AN371" t="str">
            <v>NA</v>
          </cell>
          <cell r="AP371" t="str">
            <v>NA</v>
          </cell>
          <cell r="AR371" t="str">
            <v>NA</v>
          </cell>
          <cell r="AT371" t="str">
            <v>NA</v>
          </cell>
          <cell r="AV371" t="str">
            <v>NA</v>
          </cell>
          <cell r="AX371" t="str">
            <v>NA</v>
          </cell>
          <cell r="AZ371" t="str">
            <v>NA</v>
          </cell>
          <cell r="BB371" t="str">
            <v>NA</v>
          </cell>
          <cell r="BD371" t="str">
            <v>NA</v>
          </cell>
          <cell r="BF371" t="str">
            <v>NA</v>
          </cell>
          <cell r="BH371" t="str">
            <v>NA</v>
          </cell>
          <cell r="BW371">
            <v>-2306</v>
          </cell>
          <cell r="BX371">
            <v>-2836.5</v>
          </cell>
          <cell r="CI371" t="str">
            <v>NVCC_LCD</v>
          </cell>
        </row>
        <row r="372">
          <cell r="C372" t="str">
            <v>disp0_dat17</v>
          </cell>
          <cell r="E372" t="str">
            <v>GPIO</v>
          </cell>
          <cell r="I372" t="str">
            <v>ipu1</v>
          </cell>
          <cell r="J372" t="str">
            <v>DISP0_DAT[17]</v>
          </cell>
          <cell r="K372" t="str">
            <v>lcdif</v>
          </cell>
          <cell r="L372" t="str">
            <v>DAT[17]</v>
          </cell>
          <cell r="M372" t="str">
            <v>ecspi2</v>
          </cell>
          <cell r="N372" t="str">
            <v>MISO</v>
          </cell>
          <cell r="O372" t="str">
            <v>audmux</v>
          </cell>
          <cell r="P372" t="str">
            <v>AUD5_TXD</v>
          </cell>
          <cell r="Q372" t="str">
            <v>sdma</v>
          </cell>
          <cell r="R372" t="str">
            <v>SDMA_EXT_EVENT[1]</v>
          </cell>
          <cell r="S372" t="str">
            <v>gpio5</v>
          </cell>
          <cell r="T372" t="str">
            <v>GPIO[11]</v>
          </cell>
          <cell r="U372" t="str">
            <v>mmdc</v>
          </cell>
          <cell r="V372" t="str">
            <v>MMDC_DEBUG[22]</v>
          </cell>
          <cell r="X372" t="str">
            <v>pl301_sim_mx6dl_per1</v>
          </cell>
          <cell r="Y372" t="str">
            <v>HADDR[27]</v>
          </cell>
          <cell r="Z372" t="str">
            <v>sjc.sjc_gpucr1_reg[11]</v>
          </cell>
          <cell r="AF372" t="str">
            <v>ipt_disp0_dat17_dir</v>
          </cell>
          <cell r="AG372" t="str">
            <v>ipt_disp0_dat17_in</v>
          </cell>
          <cell r="AH372" t="str">
            <v>ipt_disp0_dat17_out</v>
          </cell>
          <cell r="AI372" t="str">
            <v>ipt_mode</v>
          </cell>
          <cell r="AJ372" t="str">
            <v>Yes</v>
          </cell>
          <cell r="AL372" t="str">
            <v>CFG(SLOW)</v>
          </cell>
          <cell r="AN372" t="str">
            <v>CFG(R0DIV6)</v>
          </cell>
          <cell r="AP372" t="str">
            <v>CFG(Disabled)</v>
          </cell>
          <cell r="AR372" t="str">
            <v>CFG(Enabled)</v>
          </cell>
          <cell r="AT372" t="str">
            <v>CFG(100KOhm PU)</v>
          </cell>
          <cell r="AV372" t="str">
            <v>CFG(Pull)</v>
          </cell>
          <cell r="AX372" t="str">
            <v>CFG(Enabled)</v>
          </cell>
          <cell r="AZ372" t="str">
            <v>NA</v>
          </cell>
          <cell r="BB372" t="str">
            <v>CFG(100MHz)</v>
          </cell>
          <cell r="BD372" t="str">
            <v>NA</v>
          </cell>
          <cell r="BF372" t="str">
            <v>NA</v>
          </cell>
          <cell r="BH372" t="str">
            <v>NA</v>
          </cell>
          <cell r="BW372">
            <v>-2416</v>
          </cell>
          <cell r="BX372">
            <v>-2754.5</v>
          </cell>
          <cell r="CI372" t="str">
            <v>DISP0_DAT17</v>
          </cell>
        </row>
        <row r="373">
          <cell r="C373" t="str">
            <v>disp0_dat22</v>
          </cell>
          <cell r="E373" t="str">
            <v>GPIO</v>
          </cell>
          <cell r="I373" t="str">
            <v>ipu1</v>
          </cell>
          <cell r="J373" t="str">
            <v>DISP0_DAT[22]</v>
          </cell>
          <cell r="K373" t="str">
            <v>lcdif</v>
          </cell>
          <cell r="L373" t="str">
            <v>DAT[22]</v>
          </cell>
          <cell r="M373" t="str">
            <v>ecspi1</v>
          </cell>
          <cell r="N373" t="str">
            <v>MISO</v>
          </cell>
          <cell r="O373" t="str">
            <v>audmux</v>
          </cell>
          <cell r="P373" t="str">
            <v>AUD4_TXFS</v>
          </cell>
          <cell r="Q373" t="str">
            <v>sdma</v>
          </cell>
          <cell r="R373" t="str">
            <v>DEBUG_BUS_DEVICE[1]</v>
          </cell>
          <cell r="S373" t="str">
            <v>gpio5</v>
          </cell>
          <cell r="T373" t="str">
            <v>GPIO[16]</v>
          </cell>
          <cell r="U373" t="str">
            <v>mmdc</v>
          </cell>
          <cell r="V373" t="str">
            <v>MMDC_DEBUG[27]</v>
          </cell>
          <cell r="X373" t="str">
            <v>pl301_sim_mx6dl_per1</v>
          </cell>
          <cell r="Y373" t="str">
            <v>HADDR[30]</v>
          </cell>
          <cell r="Z373" t="str">
            <v>sjc.sjc_gpucr1_reg[11]</v>
          </cell>
          <cell r="AF373" t="str">
            <v>ipt_disp0_dat22_dir</v>
          </cell>
          <cell r="AG373" t="str">
            <v>ipt_disp0_dat22_in</v>
          </cell>
          <cell r="AH373" t="str">
            <v>ipt_disp0_dat22_out</v>
          </cell>
          <cell r="AI373" t="str">
            <v>ipt_mode</v>
          </cell>
          <cell r="AJ373" t="str">
            <v>Yes</v>
          </cell>
          <cell r="AL373" t="str">
            <v>CFG(SLOW)</v>
          </cell>
          <cell r="AN373" t="str">
            <v>CFG(R0DIV6)</v>
          </cell>
          <cell r="AP373" t="str">
            <v>CFG(Disabled)</v>
          </cell>
          <cell r="AR373" t="str">
            <v>CFG(Enabled)</v>
          </cell>
          <cell r="AT373" t="str">
            <v>CFG(100KOhm PU)</v>
          </cell>
          <cell r="AV373" t="str">
            <v>CFG(Pull)</v>
          </cell>
          <cell r="AX373" t="str">
            <v>CFG(Enabled)</v>
          </cell>
          <cell r="AZ373" t="str">
            <v>NA</v>
          </cell>
          <cell r="BB373" t="str">
            <v>CFG(100MHz)</v>
          </cell>
          <cell r="BD373" t="str">
            <v>NA</v>
          </cell>
          <cell r="BF373" t="str">
            <v>NA</v>
          </cell>
          <cell r="BH373" t="str">
            <v>NA</v>
          </cell>
          <cell r="BW373">
            <v>-2145</v>
          </cell>
          <cell r="BX373">
            <v>-2792.7249999999999</v>
          </cell>
          <cell r="CI373" t="str">
            <v>VSS</v>
          </cell>
        </row>
        <row r="374">
          <cell r="C374" t="str">
            <v>disp0_dat23</v>
          </cell>
          <cell r="E374" t="str">
            <v>GPIO</v>
          </cell>
          <cell r="I374" t="str">
            <v>ipu1</v>
          </cell>
          <cell r="J374" t="str">
            <v>DISP0_DAT[23]</v>
          </cell>
          <cell r="K374" t="str">
            <v>lcdif</v>
          </cell>
          <cell r="L374" t="str">
            <v>DAT[23]</v>
          </cell>
          <cell r="M374" t="str">
            <v>ecspi1</v>
          </cell>
          <cell r="N374" t="str">
            <v>SS0</v>
          </cell>
          <cell r="O374" t="str">
            <v>audmux</v>
          </cell>
          <cell r="P374" t="str">
            <v>AUD4_RXD</v>
          </cell>
          <cell r="Q374" t="str">
            <v>sdma</v>
          </cell>
          <cell r="R374" t="str">
            <v>DEBUG_BUS_DEVICE[2]</v>
          </cell>
          <cell r="S374" t="str">
            <v>gpio5</v>
          </cell>
          <cell r="T374" t="str">
            <v>GPIO[17]</v>
          </cell>
          <cell r="U374" t="str">
            <v>mmdc</v>
          </cell>
          <cell r="V374" t="str">
            <v>MMDC_DEBUG[28]</v>
          </cell>
          <cell r="X374" t="str">
            <v>pl301_sim_mx6dl_per1</v>
          </cell>
          <cell r="Y374" t="str">
            <v>HADDR[31]</v>
          </cell>
          <cell r="Z374" t="str">
            <v>sjc.sjc_gpucr1_reg[11]</v>
          </cell>
          <cell r="AF374" t="str">
            <v>ipt_disp0_dat23_dir</v>
          </cell>
          <cell r="AG374" t="str">
            <v>ipt_disp0_dat23_in</v>
          </cell>
          <cell r="AH374" t="str">
            <v>ipt_disp0_dat23_out</v>
          </cell>
          <cell r="AI374" t="str">
            <v>ipt_mode</v>
          </cell>
          <cell r="AJ374" t="str">
            <v>Yes</v>
          </cell>
          <cell r="AL374" t="str">
            <v>CFG(SLOW)</v>
          </cell>
          <cell r="AN374" t="str">
            <v>CFG(R0DIV6)</v>
          </cell>
          <cell r="AP374" t="str">
            <v>CFG(Disabled)</v>
          </cell>
          <cell r="AR374" t="str">
            <v>CFG(Enabled)</v>
          </cell>
          <cell r="AT374" t="str">
            <v>CFG(100KOhm PU)</v>
          </cell>
          <cell r="AV374" t="str">
            <v>CFG(Pull)</v>
          </cell>
          <cell r="AX374" t="str">
            <v>CFG(Enabled)</v>
          </cell>
          <cell r="AZ374" t="str">
            <v>NA</v>
          </cell>
          <cell r="BB374" t="str">
            <v>CFG(100MHz)</v>
          </cell>
          <cell r="BD374" t="str">
            <v>NA</v>
          </cell>
          <cell r="BF374" t="str">
            <v>NA</v>
          </cell>
          <cell r="BH374" t="str">
            <v>NA</v>
          </cell>
          <cell r="BW374">
            <v>-2095</v>
          </cell>
          <cell r="BX374">
            <v>-2792.7249999999999</v>
          </cell>
          <cell r="CI374" t="str">
            <v>DISP0_DAT23</v>
          </cell>
        </row>
        <row r="375">
          <cell r="C375" t="str">
            <v>disp0_dat18</v>
          </cell>
          <cell r="E375" t="str">
            <v>GPIO</v>
          </cell>
          <cell r="I375" t="str">
            <v>ipu1</v>
          </cell>
          <cell r="J375" t="str">
            <v>DISP0_DAT[18]</v>
          </cell>
          <cell r="K375" t="str">
            <v>lcdif</v>
          </cell>
          <cell r="L375" t="str">
            <v>DAT[18]</v>
          </cell>
          <cell r="M375" t="str">
            <v>ecspi2</v>
          </cell>
          <cell r="N375" t="str">
            <v>SS0</v>
          </cell>
          <cell r="O375" t="str">
            <v>audmux</v>
          </cell>
          <cell r="P375" t="str">
            <v>AUD5_TXFS</v>
          </cell>
          <cell r="Q375" t="str">
            <v>audmux</v>
          </cell>
          <cell r="R375" t="str">
            <v>AUD4_RXFS</v>
          </cell>
          <cell r="S375" t="str">
            <v>gpio5</v>
          </cell>
          <cell r="T375" t="str">
            <v>GPIO[12]</v>
          </cell>
          <cell r="U375" t="str">
            <v>mmdc</v>
          </cell>
          <cell r="V375" t="str">
            <v>MMDC_DEBUG[23]</v>
          </cell>
          <cell r="X375" t="str">
            <v>weim</v>
          </cell>
          <cell r="Y375" t="str">
            <v>WEIM_CS[2]</v>
          </cell>
          <cell r="AF375" t="str">
            <v>ipt_disp0_dat18_dir</v>
          </cell>
          <cell r="AG375" t="str">
            <v>ipt_disp0_dat18_in</v>
          </cell>
          <cell r="AH375" t="str">
            <v>ipt_disp0_dat18_out</v>
          </cell>
          <cell r="AI375" t="str">
            <v>ipt_mode</v>
          </cell>
          <cell r="AJ375" t="str">
            <v>Yes</v>
          </cell>
          <cell r="AL375" t="str">
            <v>CFG(SLOW)</v>
          </cell>
          <cell r="AN375" t="str">
            <v>CFG(R0DIV6)</v>
          </cell>
          <cell r="AP375" t="str">
            <v>CFG(Disabled)</v>
          </cell>
          <cell r="AR375" t="str">
            <v>CFG(Enabled)</v>
          </cell>
          <cell r="AT375" t="str">
            <v>CFG(100KOhm PU)</v>
          </cell>
          <cell r="AV375" t="str">
            <v>CFG(Pull)</v>
          </cell>
          <cell r="AX375" t="str">
            <v>CFG(Enabled)</v>
          </cell>
          <cell r="AZ375" t="str">
            <v>NA</v>
          </cell>
          <cell r="BB375" t="str">
            <v>CFG(100MHz)</v>
          </cell>
          <cell r="BD375" t="str">
            <v>NA</v>
          </cell>
          <cell r="BF375" t="str">
            <v>NA</v>
          </cell>
          <cell r="BH375" t="str">
            <v>NA</v>
          </cell>
          <cell r="BW375">
            <v>-2416</v>
          </cell>
          <cell r="BX375">
            <v>-2679.5</v>
          </cell>
          <cell r="CI375" t="str">
            <v>DISP0_DAT18</v>
          </cell>
        </row>
        <row r="376">
          <cell r="C376" t="str">
            <v>disp0_dat14</v>
          </cell>
          <cell r="E376" t="str">
            <v>GPIO</v>
          </cell>
          <cell r="I376" t="str">
            <v>ipu1</v>
          </cell>
          <cell r="J376" t="str">
            <v>DISP0_DAT[14]</v>
          </cell>
          <cell r="K376" t="str">
            <v>lcdif</v>
          </cell>
          <cell r="L376" t="str">
            <v>DAT[14]</v>
          </cell>
          <cell r="O376" t="str">
            <v>audmux</v>
          </cell>
          <cell r="P376" t="str">
            <v>AUD5_RXC</v>
          </cell>
          <cell r="Q376" t="str">
            <v>sdma</v>
          </cell>
          <cell r="R376" t="str">
            <v>DEBUG_EVT_CHN_LINES[1]</v>
          </cell>
          <cell r="S376" t="str">
            <v>gpio5</v>
          </cell>
          <cell r="T376" t="str">
            <v>GPIO[8]</v>
          </cell>
          <cell r="U376" t="str">
            <v>mmdc</v>
          </cell>
          <cell r="V376" t="str">
            <v>MMDC_DEBUG[19]</v>
          </cell>
          <cell r="X376" t="str">
            <v>pl301_sim_mx6dl_per1</v>
          </cell>
          <cell r="Y376" t="str">
            <v>HSIZE[2]</v>
          </cell>
          <cell r="Z376" t="str">
            <v>sjc.sjc_gpucr1_reg[11]</v>
          </cell>
          <cell r="AF376" t="str">
            <v>ipt_disp0_dat14_dir</v>
          </cell>
          <cell r="AG376" t="str">
            <v>ipt_disp0_dat14_in</v>
          </cell>
          <cell r="AH376" t="str">
            <v>ipt_disp0_dat14_out</v>
          </cell>
          <cell r="AI376" t="str">
            <v>ipt_mode</v>
          </cell>
          <cell r="AJ376" t="str">
            <v>Yes</v>
          </cell>
          <cell r="AL376" t="str">
            <v>CFG(SLOW)</v>
          </cell>
          <cell r="AN376" t="str">
            <v>CFG(R0DIV6)</v>
          </cell>
          <cell r="AP376" t="str">
            <v>CFG(Disabled)</v>
          </cell>
          <cell r="AR376" t="str">
            <v>CFG(Enabled)</v>
          </cell>
          <cell r="AT376" t="str">
            <v>CFG(100KOhm PU)</v>
          </cell>
          <cell r="AV376" t="str">
            <v>CFG(Pull)</v>
          </cell>
          <cell r="AX376" t="str">
            <v>CFG(Enabled)</v>
          </cell>
          <cell r="AZ376" t="str">
            <v>NA</v>
          </cell>
          <cell r="BB376" t="str">
            <v>CFG(100MHz)</v>
          </cell>
          <cell r="BD376" t="str">
            <v>NA</v>
          </cell>
          <cell r="BF376" t="str">
            <v>NA</v>
          </cell>
          <cell r="BH376" t="str">
            <v>NA</v>
          </cell>
          <cell r="BW376">
            <v>-2526</v>
          </cell>
          <cell r="BX376">
            <v>-2761.5</v>
          </cell>
          <cell r="CI376" t="str">
            <v>DISP0_DAT14</v>
          </cell>
        </row>
        <row r="377">
          <cell r="C377" t="str">
            <v>nvcc_lcd__1</v>
          </cell>
          <cell r="E377" t="str">
            <v>NOISY_POWER</v>
          </cell>
          <cell r="AF377" t="str">
            <v/>
          </cell>
          <cell r="AG377" t="str">
            <v/>
          </cell>
          <cell r="AH377" t="str">
            <v/>
          </cell>
          <cell r="AI377" t="str">
            <v/>
          </cell>
          <cell r="AJ377" t="str">
            <v>NA</v>
          </cell>
          <cell r="AL377" t="str">
            <v>NA</v>
          </cell>
          <cell r="AN377" t="str">
            <v>NA</v>
          </cell>
          <cell r="AP377" t="str">
            <v>NA</v>
          </cell>
          <cell r="AR377" t="str">
            <v>NA</v>
          </cell>
          <cell r="AT377" t="str">
            <v>NA</v>
          </cell>
          <cell r="AV377" t="str">
            <v>NA</v>
          </cell>
          <cell r="AX377" t="str">
            <v>NA</v>
          </cell>
          <cell r="AZ377" t="str">
            <v>NA</v>
          </cell>
          <cell r="BB377" t="str">
            <v>NA</v>
          </cell>
          <cell r="BD377" t="str">
            <v>NA</v>
          </cell>
          <cell r="BF377" t="str">
            <v>NA</v>
          </cell>
          <cell r="BH377" t="str">
            <v>NA</v>
          </cell>
          <cell r="BW377">
            <v>-2692.7249999999999</v>
          </cell>
          <cell r="BX377">
            <v>-1824</v>
          </cell>
          <cell r="CI377" t="str">
            <v>NVCC_LCD</v>
          </cell>
        </row>
        <row r="378">
          <cell r="C378" t="str">
            <v>disp0_dat9</v>
          </cell>
          <cell r="E378" t="str">
            <v>GPIO</v>
          </cell>
          <cell r="I378" t="str">
            <v>ipu1</v>
          </cell>
          <cell r="J378" t="str">
            <v>DISP0_DAT[9]</v>
          </cell>
          <cell r="K378" t="str">
            <v>lcdif</v>
          </cell>
          <cell r="L378" t="str">
            <v>DAT[9]</v>
          </cell>
          <cell r="M378" t="str">
            <v>pwm2</v>
          </cell>
          <cell r="N378" t="str">
            <v>PWMO</v>
          </cell>
          <cell r="O378" t="str">
            <v>wdog2</v>
          </cell>
          <cell r="P378" t="str">
            <v>WDOG_B</v>
          </cell>
          <cell r="Q378" t="str">
            <v>sdma</v>
          </cell>
          <cell r="R378" t="str">
            <v>DEBUG_EVENT_CHANNEL[2]</v>
          </cell>
          <cell r="S378" t="str">
            <v>gpio4</v>
          </cell>
          <cell r="T378" t="str">
            <v>GPIO[30]</v>
          </cell>
          <cell r="U378" t="str">
            <v>mmdc</v>
          </cell>
          <cell r="V378" t="str">
            <v>MMDC_DEBUG[14]</v>
          </cell>
          <cell r="X378" t="str">
            <v>pl301_sim_mx6dl_per1</v>
          </cell>
          <cell r="Y378" t="str">
            <v>HADDR[20]</v>
          </cell>
          <cell r="Z378" t="str">
            <v>sjc.sjc_gpucr1_reg[11]</v>
          </cell>
          <cell r="AF378" t="str">
            <v>ipt_disp0_dat9_dir</v>
          </cell>
          <cell r="AG378" t="str">
            <v>ipt_disp0_dat9_in</v>
          </cell>
          <cell r="AH378" t="str">
            <v>ipt_disp0_dat9_out</v>
          </cell>
          <cell r="AI378" t="str">
            <v>ipt_mode</v>
          </cell>
          <cell r="AJ378" t="str">
            <v>Yes</v>
          </cell>
          <cell r="AL378" t="str">
            <v>CFG(SLOW)</v>
          </cell>
          <cell r="AN378" t="str">
            <v>CFG(R0DIV6)</v>
          </cell>
          <cell r="AP378" t="str">
            <v>CFG(Disabled)</v>
          </cell>
          <cell r="AR378" t="str">
            <v>CFG(Enabled)</v>
          </cell>
          <cell r="AT378" t="str">
            <v>CFG(100KOhm PU)</v>
          </cell>
          <cell r="AV378" t="str">
            <v>CFG(Pull)</v>
          </cell>
          <cell r="AX378" t="str">
            <v>CFG(Enabled)</v>
          </cell>
          <cell r="AZ378" t="str">
            <v>NA</v>
          </cell>
          <cell r="BB378" t="str">
            <v>CFG(100MHz)</v>
          </cell>
          <cell r="BD378" t="str">
            <v>NA</v>
          </cell>
          <cell r="BF378" t="str">
            <v>NA</v>
          </cell>
          <cell r="BH378" t="str">
            <v>NA</v>
          </cell>
          <cell r="BW378">
            <v>-2692.7249999999999</v>
          </cell>
          <cell r="BX378">
            <v>-2475.5</v>
          </cell>
          <cell r="CI378" t="str">
            <v>DISP0_DAT9</v>
          </cell>
        </row>
        <row r="379">
          <cell r="C379" t="str">
            <v>disp0_dat12</v>
          </cell>
          <cell r="E379" t="str">
            <v>GPIO</v>
          </cell>
          <cell r="I379" t="str">
            <v>ipu1</v>
          </cell>
          <cell r="J379" t="str">
            <v>DISP0_DAT[12]</v>
          </cell>
          <cell r="K379" t="str">
            <v>lcdif</v>
          </cell>
          <cell r="L379" t="str">
            <v>DAT[12]</v>
          </cell>
          <cell r="Q379" t="str">
            <v>sdma</v>
          </cell>
          <cell r="R379" t="str">
            <v>DEBUG_EVENT_CHANNEL[5]</v>
          </cell>
          <cell r="S379" t="str">
            <v>gpio5</v>
          </cell>
          <cell r="T379" t="str">
            <v>GPIO[6]</v>
          </cell>
          <cell r="U379" t="str">
            <v>mmdc</v>
          </cell>
          <cell r="V379" t="str">
            <v>MMDC_DEBUG[17]</v>
          </cell>
          <cell r="X379" t="str">
            <v>pl301_sim_mx6dl_per1</v>
          </cell>
          <cell r="Y379" t="str">
            <v>HADDR[23]</v>
          </cell>
          <cell r="Z379" t="str">
            <v>sjc.sjc_gpucr1_reg[11]</v>
          </cell>
          <cell r="AF379" t="str">
            <v>ipt_disp0_dat12_dir</v>
          </cell>
          <cell r="AG379" t="str">
            <v>ipt_disp0_dat12_in</v>
          </cell>
          <cell r="AH379" t="str">
            <v>ipt_disp0_dat12_out</v>
          </cell>
          <cell r="AI379" t="str">
            <v>ipt_mode</v>
          </cell>
          <cell r="AJ379" t="str">
            <v>Yes</v>
          </cell>
          <cell r="AL379" t="str">
            <v>CFG(SLOW)</v>
          </cell>
          <cell r="AN379" t="str">
            <v>CFG(R0DIV6)</v>
          </cell>
          <cell r="AP379" t="str">
            <v>CFG(Disabled)</v>
          </cell>
          <cell r="AR379" t="str">
            <v>CFG(Enabled)</v>
          </cell>
          <cell r="AT379" t="str">
            <v>CFG(100KOhm PU)</v>
          </cell>
          <cell r="AV379" t="str">
            <v>CFG(Pull)</v>
          </cell>
          <cell r="AX379" t="str">
            <v>CFG(Enabled)</v>
          </cell>
          <cell r="AZ379" t="str">
            <v>NA</v>
          </cell>
          <cell r="BB379" t="str">
            <v>CFG(100MHz)</v>
          </cell>
          <cell r="BD379" t="str">
            <v>NA</v>
          </cell>
          <cell r="BF379" t="str">
            <v>NA</v>
          </cell>
          <cell r="BH379" t="str">
            <v>NA</v>
          </cell>
          <cell r="BW379">
            <v>-2692.7249999999999</v>
          </cell>
          <cell r="BX379">
            <v>-2649.5</v>
          </cell>
          <cell r="CI379" t="str">
            <v>DISP0_DAT12</v>
          </cell>
        </row>
        <row r="380">
          <cell r="C380" t="str">
            <v>disp0_dat11</v>
          </cell>
          <cell r="E380" t="str">
            <v>GPIO</v>
          </cell>
          <cell r="I380" t="str">
            <v>ipu1</v>
          </cell>
          <cell r="J380" t="str">
            <v>DISP0_DAT[11]</v>
          </cell>
          <cell r="K380" t="str">
            <v>lcdif</v>
          </cell>
          <cell r="L380" t="str">
            <v>DAT[11]</v>
          </cell>
          <cell r="O380" t="str">
            <v>usdhc1</v>
          </cell>
          <cell r="P380" t="str">
            <v>USDHC_DEBUG[7]</v>
          </cell>
          <cell r="Q380" t="str">
            <v>sdma</v>
          </cell>
          <cell r="R380" t="str">
            <v>DEBUG_EVENT_CHANNEL[4]</v>
          </cell>
          <cell r="S380" t="str">
            <v>gpio5</v>
          </cell>
          <cell r="T380" t="str">
            <v>GPIO[5]</v>
          </cell>
          <cell r="U380" t="str">
            <v>mmdc</v>
          </cell>
          <cell r="V380" t="str">
            <v>MMDC_DEBUG[16]</v>
          </cell>
          <cell r="X380" t="str">
            <v>pl301_sim_mx6dl_per1</v>
          </cell>
          <cell r="Y380" t="str">
            <v>HADDR[22]</v>
          </cell>
          <cell r="Z380" t="str">
            <v>sjc.sjc_gpucr1_reg[11]</v>
          </cell>
          <cell r="AF380" t="str">
            <v>ipt_disp0_dat11_dir</v>
          </cell>
          <cell r="AG380" t="str">
            <v>ipt_disp0_dat11_in</v>
          </cell>
          <cell r="AH380" t="str">
            <v>ipt_disp0_dat11_out</v>
          </cell>
          <cell r="AI380" t="str">
            <v>ipt_mode</v>
          </cell>
          <cell r="AJ380" t="str">
            <v>Yes</v>
          </cell>
          <cell r="AL380" t="str">
            <v>CFG(SLOW)</v>
          </cell>
          <cell r="AN380" t="str">
            <v>CFG(R0DIV6)</v>
          </cell>
          <cell r="AP380" t="str">
            <v>CFG(Disabled)</v>
          </cell>
          <cell r="AR380" t="str">
            <v>CFG(Enabled)</v>
          </cell>
          <cell r="AT380" t="str">
            <v>CFG(100KOhm PU)</v>
          </cell>
          <cell r="AV380" t="str">
            <v>CFG(Pull)</v>
          </cell>
          <cell r="AX380" t="str">
            <v>CFG(Enabled)</v>
          </cell>
          <cell r="AZ380" t="str">
            <v>NA</v>
          </cell>
          <cell r="BB380" t="str">
            <v>CFG(100MHz)</v>
          </cell>
          <cell r="BD380" t="str">
            <v>NA</v>
          </cell>
          <cell r="BF380" t="str">
            <v>NA</v>
          </cell>
          <cell r="BH380" t="str">
            <v>NA</v>
          </cell>
          <cell r="BW380">
            <v>-2692.7249999999999</v>
          </cell>
          <cell r="BX380">
            <v>-2590.5</v>
          </cell>
          <cell r="CI380" t="str">
            <v>DISP0_DAT11</v>
          </cell>
        </row>
        <row r="381">
          <cell r="C381" t="str">
            <v>disp0_dat15</v>
          </cell>
          <cell r="E381" t="str">
            <v>GPIO</v>
          </cell>
          <cell r="I381" t="str">
            <v>ipu1</v>
          </cell>
          <cell r="J381" t="str">
            <v>DISP0_DAT[15]</v>
          </cell>
          <cell r="K381" t="str">
            <v>lcdif</v>
          </cell>
          <cell r="L381" t="str">
            <v>DAT[15]</v>
          </cell>
          <cell r="M381" t="str">
            <v>ecspi1</v>
          </cell>
          <cell r="N381" t="str">
            <v>SS1</v>
          </cell>
          <cell r="O381" t="str">
            <v>ecspi2</v>
          </cell>
          <cell r="P381" t="str">
            <v>SS1</v>
          </cell>
          <cell r="Q381" t="str">
            <v>sdma</v>
          </cell>
          <cell r="R381" t="str">
            <v>DEBUG_EVT_CHN_LINES[2]</v>
          </cell>
          <cell r="S381" t="str">
            <v>gpio5</v>
          </cell>
          <cell r="T381" t="str">
            <v>GPIO[9]</v>
          </cell>
          <cell r="U381" t="str">
            <v>mmdc</v>
          </cell>
          <cell r="V381" t="str">
            <v>MMDC_DEBUG[20]</v>
          </cell>
          <cell r="X381" t="str">
            <v>pl301_sim_mx6dl_per1</v>
          </cell>
          <cell r="Y381" t="str">
            <v>HADDR[25]</v>
          </cell>
          <cell r="Z381" t="str">
            <v>sjc.sjc_gpucr1_reg[11]</v>
          </cell>
          <cell r="AF381" t="str">
            <v>ipt_disp0_dat15_dir</v>
          </cell>
          <cell r="AG381" t="str">
            <v>ipt_disp0_dat15_in</v>
          </cell>
          <cell r="AH381" t="str">
            <v>ipt_disp0_dat15_out</v>
          </cell>
          <cell r="AI381" t="str">
            <v>ipt_mode</v>
          </cell>
          <cell r="AJ381" t="str">
            <v>Yes</v>
          </cell>
          <cell r="AL381" t="str">
            <v>CFG(SLOW)</v>
          </cell>
          <cell r="AN381" t="str">
            <v>CFG(R0DIV6)</v>
          </cell>
          <cell r="AP381" t="str">
            <v>CFG(Disabled)</v>
          </cell>
          <cell r="AR381" t="str">
            <v>CFG(Enabled)</v>
          </cell>
          <cell r="AT381" t="str">
            <v>CFG(100KOhm PU)</v>
          </cell>
          <cell r="AV381" t="str">
            <v>CFG(Pull)</v>
          </cell>
          <cell r="AX381" t="str">
            <v>CFG(Enabled)</v>
          </cell>
          <cell r="AZ381" t="str">
            <v>NA</v>
          </cell>
          <cell r="BB381" t="str">
            <v>CFG(100MHz)</v>
          </cell>
          <cell r="BD381" t="str">
            <v>NA</v>
          </cell>
          <cell r="BF381" t="str">
            <v>NA</v>
          </cell>
          <cell r="BH381" t="str">
            <v>NA</v>
          </cell>
          <cell r="BW381">
            <v>-2526</v>
          </cell>
          <cell r="BX381">
            <v>-2686.5</v>
          </cell>
          <cell r="CI381" t="str">
            <v>DISP0_DAT15</v>
          </cell>
        </row>
        <row r="382">
          <cell r="C382" t="str">
            <v>disp0_dat16</v>
          </cell>
          <cell r="E382" t="str">
            <v>GPIO</v>
          </cell>
          <cell r="I382" t="str">
            <v>ipu1</v>
          </cell>
          <cell r="J382" t="str">
            <v>DISP0_DAT[16]</v>
          </cell>
          <cell r="K382" t="str">
            <v>lcdif</v>
          </cell>
          <cell r="L382" t="str">
            <v>DAT[16]</v>
          </cell>
          <cell r="M382" t="str">
            <v>ecspi2</v>
          </cell>
          <cell r="N382" t="str">
            <v>MOSI</v>
          </cell>
          <cell r="O382" t="str">
            <v>audmux</v>
          </cell>
          <cell r="P382" t="str">
            <v>AUD5_TXC</v>
          </cell>
          <cell r="Q382" t="str">
            <v>sdma</v>
          </cell>
          <cell r="R382" t="str">
            <v>SDMA_EXT_EVENT[0]</v>
          </cell>
          <cell r="S382" t="str">
            <v>gpio5</v>
          </cell>
          <cell r="T382" t="str">
            <v>GPIO[10]</v>
          </cell>
          <cell r="U382" t="str">
            <v>mmdc</v>
          </cell>
          <cell r="V382" t="str">
            <v>MMDC_DEBUG[21]</v>
          </cell>
          <cell r="X382" t="str">
            <v>pl301_sim_mx6dl_per1</v>
          </cell>
          <cell r="Y382" t="str">
            <v>HADDR[26]</v>
          </cell>
          <cell r="Z382" t="str">
            <v>sjc.sjc_gpucr1_reg[11]</v>
          </cell>
          <cell r="AF382" t="str">
            <v>ipt_disp0_dat16_dir</v>
          </cell>
          <cell r="AG382" t="str">
            <v>ipt_disp0_dat16_in</v>
          </cell>
          <cell r="AH382" t="str">
            <v>ipt_disp0_dat16_out</v>
          </cell>
          <cell r="AI382" t="str">
            <v>ipt_mode</v>
          </cell>
          <cell r="AJ382" t="str">
            <v>Yes</v>
          </cell>
          <cell r="AL382" t="str">
            <v>CFG(SLOW)</v>
          </cell>
          <cell r="AN382" t="str">
            <v>CFG(R0DIV6)</v>
          </cell>
          <cell r="AP382" t="str">
            <v>CFG(Disabled)</v>
          </cell>
          <cell r="AR382" t="str">
            <v>CFG(Enabled)</v>
          </cell>
          <cell r="AT382" t="str">
            <v>CFG(100KOhm PU)</v>
          </cell>
          <cell r="AV382" t="str">
            <v>CFG(Pull)</v>
          </cell>
          <cell r="AX382" t="str">
            <v>CFG(Enabled)</v>
          </cell>
          <cell r="AZ382" t="str">
            <v>NA</v>
          </cell>
          <cell r="BB382" t="str">
            <v>CFG(100MHz)</v>
          </cell>
          <cell r="BD382" t="str">
            <v>NA</v>
          </cell>
          <cell r="BF382" t="str">
            <v>NA</v>
          </cell>
          <cell r="BH382" t="str">
            <v>NA</v>
          </cell>
          <cell r="BW382">
            <v>-2416</v>
          </cell>
          <cell r="BX382">
            <v>-2829.5</v>
          </cell>
          <cell r="CI382" t="str">
            <v>DISP0_DAT16</v>
          </cell>
        </row>
        <row r="383">
          <cell r="C383" t="str">
            <v>nvcc_lcd__2</v>
          </cell>
          <cell r="E383" t="str">
            <v>NOISY_POWER</v>
          </cell>
          <cell r="AF383" t="str">
            <v/>
          </cell>
          <cell r="AG383" t="str">
            <v/>
          </cell>
          <cell r="AH383" t="str">
            <v/>
          </cell>
          <cell r="AI383" t="str">
            <v/>
          </cell>
          <cell r="AJ383" t="str">
            <v>NA</v>
          </cell>
          <cell r="AL383" t="str">
            <v>NA</v>
          </cell>
          <cell r="AN383" t="str">
            <v>NA</v>
          </cell>
          <cell r="AP383" t="str">
            <v>NA</v>
          </cell>
          <cell r="AR383" t="str">
            <v>NA</v>
          </cell>
          <cell r="AT383" t="str">
            <v>NA</v>
          </cell>
          <cell r="AV383" t="str">
            <v>NA</v>
          </cell>
          <cell r="AX383" t="str">
            <v>NA</v>
          </cell>
          <cell r="AZ383" t="str">
            <v>NA</v>
          </cell>
          <cell r="BB383" t="str">
            <v>NA</v>
          </cell>
          <cell r="BD383" t="str">
            <v>NA</v>
          </cell>
          <cell r="BF383" t="str">
            <v>NA</v>
          </cell>
          <cell r="BH383" t="str">
            <v>NA</v>
          </cell>
          <cell r="BW383">
            <v>-2692.7249999999999</v>
          </cell>
          <cell r="BX383">
            <v>-1495</v>
          </cell>
          <cell r="CI383" t="str">
            <v>NVCC_LCD</v>
          </cell>
        </row>
        <row r="384">
          <cell r="C384" t="str">
            <v>disp0_dat21</v>
          </cell>
          <cell r="E384" t="str">
            <v>GPIO</v>
          </cell>
          <cell r="I384" t="str">
            <v>ipu1</v>
          </cell>
          <cell r="J384" t="str">
            <v>DISP0_DAT[21]</v>
          </cell>
          <cell r="K384" t="str">
            <v>lcdif</v>
          </cell>
          <cell r="L384" t="str">
            <v>DAT[21]</v>
          </cell>
          <cell r="M384" t="str">
            <v>ecspi1</v>
          </cell>
          <cell r="N384" t="str">
            <v>MOSI</v>
          </cell>
          <cell r="O384" t="str">
            <v>audmux</v>
          </cell>
          <cell r="P384" t="str">
            <v>AUD4_TXD</v>
          </cell>
          <cell r="Q384" t="str">
            <v>sdma</v>
          </cell>
          <cell r="R384" t="str">
            <v>DEBUG_BUS_DEVICE[0]</v>
          </cell>
          <cell r="S384" t="str">
            <v>gpio5</v>
          </cell>
          <cell r="T384" t="str">
            <v>GPIO[15]</v>
          </cell>
          <cell r="U384" t="str">
            <v>mmdc</v>
          </cell>
          <cell r="V384" t="str">
            <v>MMDC_DEBUG[26]</v>
          </cell>
          <cell r="X384" t="str">
            <v>pl301_sim_mx6dl_per1</v>
          </cell>
          <cell r="Y384" t="str">
            <v>HADDR[29]</v>
          </cell>
          <cell r="Z384" t="str">
            <v>sjc.sjc_gpucr1_reg[11]</v>
          </cell>
          <cell r="AF384" t="str">
            <v>ipt_disp0_dat21_dir</v>
          </cell>
          <cell r="AG384" t="str">
            <v>ipt_disp0_dat21_in</v>
          </cell>
          <cell r="AH384" t="str">
            <v>ipt_disp0_dat21_out</v>
          </cell>
          <cell r="AI384" t="str">
            <v>ipt_mode</v>
          </cell>
          <cell r="AJ384" t="str">
            <v>Yes</v>
          </cell>
          <cell r="AL384" t="str">
            <v>CFG(SLOW)</v>
          </cell>
          <cell r="AN384" t="str">
            <v>CFG(R0DIV6)</v>
          </cell>
          <cell r="AP384" t="str">
            <v>CFG(Disabled)</v>
          </cell>
          <cell r="AR384" t="str">
            <v>CFG(Enabled)</v>
          </cell>
          <cell r="AT384" t="str">
            <v>CFG(100KOhm PU)</v>
          </cell>
          <cell r="AV384" t="str">
            <v>CFG(Pull)</v>
          </cell>
          <cell r="AX384" t="str">
            <v>CFG(Enabled)</v>
          </cell>
          <cell r="AZ384" t="str">
            <v>NA</v>
          </cell>
          <cell r="BB384" t="str">
            <v>CFG(100MHz)</v>
          </cell>
          <cell r="BD384" t="str">
            <v>NA</v>
          </cell>
          <cell r="BF384" t="str">
            <v>NA</v>
          </cell>
          <cell r="BH384" t="str">
            <v>NA</v>
          </cell>
          <cell r="BW384">
            <v>-2195</v>
          </cell>
          <cell r="BX384">
            <v>-2792.7249999999999</v>
          </cell>
          <cell r="CI384" t="str">
            <v>DISP0_DAT21</v>
          </cell>
        </row>
        <row r="385">
          <cell r="C385" t="str">
            <v>disp0_dat13</v>
          </cell>
          <cell r="E385" t="str">
            <v>GPIO</v>
          </cell>
          <cell r="I385" t="str">
            <v>ipu1</v>
          </cell>
          <cell r="J385" t="str">
            <v>DISP0_DAT[13]</v>
          </cell>
          <cell r="K385" t="str">
            <v>lcdif</v>
          </cell>
          <cell r="L385" t="str">
            <v>DAT[13]</v>
          </cell>
          <cell r="O385" t="str">
            <v>audmux</v>
          </cell>
          <cell r="P385" t="str">
            <v>AUD5_RXFS</v>
          </cell>
          <cell r="Q385" t="str">
            <v>sdma</v>
          </cell>
          <cell r="R385" t="str">
            <v>DEBUG_EVT_CHN_LINES[0]</v>
          </cell>
          <cell r="S385" t="str">
            <v>gpio5</v>
          </cell>
          <cell r="T385" t="str">
            <v>GPIO[7]</v>
          </cell>
          <cell r="U385" t="str">
            <v>mmdc</v>
          </cell>
          <cell r="V385" t="str">
            <v>MMDC_DEBUG[18]</v>
          </cell>
          <cell r="X385" t="str">
            <v>pl301_sim_mx6dl_per1</v>
          </cell>
          <cell r="Y385" t="str">
            <v>HADDR[24]</v>
          </cell>
          <cell r="Z385" t="str">
            <v>sjc.sjc_gpucr1_reg[11]</v>
          </cell>
          <cell r="AF385" t="str">
            <v>ipt_disp0_dat13_dir</v>
          </cell>
          <cell r="AG385" t="str">
            <v>ipt_disp0_dat13_in</v>
          </cell>
          <cell r="AH385" t="str">
            <v>ipt_disp0_dat13_out</v>
          </cell>
          <cell r="AI385" t="str">
            <v>ipt_mode</v>
          </cell>
          <cell r="AJ385" t="str">
            <v>Yes</v>
          </cell>
          <cell r="AL385" t="str">
            <v>CFG(SLOW)</v>
          </cell>
          <cell r="AN385" t="str">
            <v>CFG(R0DIV6)</v>
          </cell>
          <cell r="AP385" t="str">
            <v>CFG(Disabled)</v>
          </cell>
          <cell r="AR385" t="str">
            <v>CFG(Enabled)</v>
          </cell>
          <cell r="AT385" t="str">
            <v>CFG(100KOhm PU)</v>
          </cell>
          <cell r="AV385" t="str">
            <v>CFG(Pull)</v>
          </cell>
          <cell r="AX385" t="str">
            <v>CFG(Enabled)</v>
          </cell>
          <cell r="AZ385" t="str">
            <v>NA</v>
          </cell>
          <cell r="BB385" t="str">
            <v>CFG(100MHz)</v>
          </cell>
          <cell r="BD385" t="str">
            <v>NA</v>
          </cell>
          <cell r="BF385" t="str">
            <v>NA</v>
          </cell>
          <cell r="BH385" t="str">
            <v>NA</v>
          </cell>
          <cell r="BW385">
            <v>-2692.7249999999999</v>
          </cell>
          <cell r="BX385">
            <v>-2728</v>
          </cell>
          <cell r="CI385" t="str">
            <v>DISP0_DAT13</v>
          </cell>
        </row>
        <row r="386">
          <cell r="C386" t="str">
            <v>disp0_dat10</v>
          </cell>
          <cell r="E386" t="str">
            <v>GPIO</v>
          </cell>
          <cell r="I386" t="str">
            <v>ipu1</v>
          </cell>
          <cell r="J386" t="str">
            <v>DISP0_DAT[10]</v>
          </cell>
          <cell r="K386" t="str">
            <v>lcdif</v>
          </cell>
          <cell r="L386" t="str">
            <v>DAT[10]</v>
          </cell>
          <cell r="O386" t="str">
            <v>usdhc1</v>
          </cell>
          <cell r="P386" t="str">
            <v>USDHC_DEBUG[6]</v>
          </cell>
          <cell r="Q386" t="str">
            <v>sdma</v>
          </cell>
          <cell r="R386" t="str">
            <v>DEBUG_EVENT_CHANNEL[3]</v>
          </cell>
          <cell r="S386" t="str">
            <v>gpio4</v>
          </cell>
          <cell r="T386" t="str">
            <v>GPIO[31]</v>
          </cell>
          <cell r="U386" t="str">
            <v>mmdc</v>
          </cell>
          <cell r="V386" t="str">
            <v>MMDC_DEBUG[15]</v>
          </cell>
          <cell r="X386" t="str">
            <v>pl301_sim_mx6dl_per1</v>
          </cell>
          <cell r="Y386" t="str">
            <v>HADDR[21]</v>
          </cell>
          <cell r="Z386" t="str">
            <v>sjc.sjc_gpucr1_reg[11]</v>
          </cell>
          <cell r="AF386" t="str">
            <v>ipt_disp0_dat10_dir</v>
          </cell>
          <cell r="AG386" t="str">
            <v>ipt_disp0_dat10_in</v>
          </cell>
          <cell r="AH386" t="str">
            <v>ipt_disp0_dat10_out</v>
          </cell>
          <cell r="AI386" t="str">
            <v>ipt_mode</v>
          </cell>
          <cell r="AJ386" t="str">
            <v>Yes</v>
          </cell>
          <cell r="AL386" t="str">
            <v>CFG(SLOW)</v>
          </cell>
          <cell r="AN386" t="str">
            <v>CFG(R0DIV6)</v>
          </cell>
          <cell r="AP386" t="str">
            <v>CFG(Disabled)</v>
          </cell>
          <cell r="AR386" t="str">
            <v>CFG(Enabled)</v>
          </cell>
          <cell r="AT386" t="str">
            <v>CFG(100KOhm PU)</v>
          </cell>
          <cell r="AV386" t="str">
            <v>CFG(Pull)</v>
          </cell>
          <cell r="AX386" t="str">
            <v>CFG(Enabled)</v>
          </cell>
          <cell r="AZ386" t="str">
            <v>NA</v>
          </cell>
          <cell r="BB386" t="str">
            <v>CFG(100MHz)</v>
          </cell>
          <cell r="BD386" t="str">
            <v>NA</v>
          </cell>
          <cell r="BF386" t="str">
            <v>NA</v>
          </cell>
          <cell r="BH386" t="str">
            <v>NA</v>
          </cell>
          <cell r="BW386">
            <v>-2692.7249999999999</v>
          </cell>
          <cell r="BX386">
            <v>-2531.5</v>
          </cell>
          <cell r="CI386" t="str">
            <v>DISP0_DAT10</v>
          </cell>
        </row>
        <row r="387">
          <cell r="C387" t="str">
            <v>disp0_dat8</v>
          </cell>
          <cell r="E387" t="str">
            <v>GPIO</v>
          </cell>
          <cell r="I387" t="str">
            <v>ipu1</v>
          </cell>
          <cell r="J387" t="str">
            <v>DISP0_DAT[8]</v>
          </cell>
          <cell r="K387" t="str">
            <v>lcdif</v>
          </cell>
          <cell r="L387" t="str">
            <v>DAT[8]</v>
          </cell>
          <cell r="M387" t="str">
            <v>pwm1</v>
          </cell>
          <cell r="N387" t="str">
            <v>PWMO</v>
          </cell>
          <cell r="O387" t="str">
            <v>wdog1</v>
          </cell>
          <cell r="P387" t="str">
            <v>WDOG_B</v>
          </cell>
          <cell r="Q387" t="str">
            <v>sdma</v>
          </cell>
          <cell r="R387" t="str">
            <v>DEBUG_EVENT_CHANNEL[1]</v>
          </cell>
          <cell r="S387" t="str">
            <v>gpio4</v>
          </cell>
          <cell r="T387" t="str">
            <v>GPIO[29]</v>
          </cell>
          <cell r="U387" t="str">
            <v>mmdc</v>
          </cell>
          <cell r="V387" t="str">
            <v>MMDC_DEBUG[13]</v>
          </cell>
          <cell r="X387" t="str">
            <v>pl301_sim_mx6dl_per1</v>
          </cell>
          <cell r="Y387" t="str">
            <v>HADDR[19]</v>
          </cell>
          <cell r="Z387" t="str">
            <v>sjc.sjc_gpucr1_reg[11]</v>
          </cell>
          <cell r="AF387" t="str">
            <v>ipt_disp0_dat8_dir</v>
          </cell>
          <cell r="AG387" t="str">
            <v>ipt_disp0_dat8_in</v>
          </cell>
          <cell r="AH387" t="str">
            <v>ipt_disp0_dat8_out</v>
          </cell>
          <cell r="AI387" t="str">
            <v>ipt_mode</v>
          </cell>
          <cell r="AJ387" t="str">
            <v>Yes</v>
          </cell>
          <cell r="AL387" t="str">
            <v>CFG(SLOW)</v>
          </cell>
          <cell r="AN387" t="str">
            <v>CFG(R0DIV6)</v>
          </cell>
          <cell r="AP387" t="str">
            <v>CFG(Disabled)</v>
          </cell>
          <cell r="AR387" t="str">
            <v>CFG(Enabled)</v>
          </cell>
          <cell r="AT387" t="str">
            <v>CFG(100KOhm PU)</v>
          </cell>
          <cell r="AV387" t="str">
            <v>CFG(Pull)</v>
          </cell>
          <cell r="AX387" t="str">
            <v>CFG(Enabled)</v>
          </cell>
          <cell r="AZ387" t="str">
            <v>NA</v>
          </cell>
          <cell r="BB387" t="str">
            <v>CFG(100MHz)</v>
          </cell>
          <cell r="BD387" t="str">
            <v>NA</v>
          </cell>
          <cell r="BF387" t="str">
            <v>NA</v>
          </cell>
          <cell r="BH387" t="str">
            <v>NA</v>
          </cell>
          <cell r="BW387">
            <v>-2692.7249999999999</v>
          </cell>
          <cell r="BX387">
            <v>-2365</v>
          </cell>
          <cell r="CI387" t="str">
            <v>DISP0_DAT8</v>
          </cell>
        </row>
        <row r="388">
          <cell r="C388" t="str">
            <v>disp0_dat6</v>
          </cell>
          <cell r="E388" t="str">
            <v>GPIO</v>
          </cell>
          <cell r="I388" t="str">
            <v>ipu1</v>
          </cell>
          <cell r="J388" t="str">
            <v>DISP0_DAT[6]</v>
          </cell>
          <cell r="K388" t="str">
            <v>lcdif</v>
          </cell>
          <cell r="L388" t="str">
            <v>DAT[6]</v>
          </cell>
          <cell r="M388" t="str">
            <v>ecspi3</v>
          </cell>
          <cell r="N388" t="str">
            <v>SS3</v>
          </cell>
          <cell r="O388" t="str">
            <v>audmux</v>
          </cell>
          <cell r="P388" t="str">
            <v>AUD6_RXC</v>
          </cell>
          <cell r="Q388" t="str">
            <v>sdma</v>
          </cell>
          <cell r="R388" t="str">
            <v>DEBUG_RTBUFFER_WRITE</v>
          </cell>
          <cell r="S388" t="str">
            <v>gpio4</v>
          </cell>
          <cell r="T388" t="str">
            <v>GPIO[27]</v>
          </cell>
          <cell r="U388" t="str">
            <v>mmdc</v>
          </cell>
          <cell r="V388" t="str">
            <v>MMDC_DEBUG[11]</v>
          </cell>
          <cell r="X388" t="str">
            <v>pl301_sim_mx6dl_per1</v>
          </cell>
          <cell r="Y388" t="str">
            <v>HADDR[17]</v>
          </cell>
          <cell r="Z388" t="str">
            <v>sjc.sjc_gpucr1_reg[11]</v>
          </cell>
          <cell r="AF388" t="str">
            <v>ipt_disp0_dat6_dir</v>
          </cell>
          <cell r="AG388" t="str">
            <v>ipt_disp0_dat6_in</v>
          </cell>
          <cell r="AH388" t="str">
            <v>ipt_disp0_dat6_out</v>
          </cell>
          <cell r="AI388" t="str">
            <v>ipt_mode</v>
          </cell>
          <cell r="AJ388" t="str">
            <v>Yes</v>
          </cell>
          <cell r="AL388" t="str">
            <v>CFG(SLOW)</v>
          </cell>
          <cell r="AN388" t="str">
            <v>CFG(R0DIV6)</v>
          </cell>
          <cell r="AP388" t="str">
            <v>CFG(Disabled)</v>
          </cell>
          <cell r="AR388" t="str">
            <v>CFG(Enabled)</v>
          </cell>
          <cell r="AT388" t="str">
            <v>CFG(100KOhm PU)</v>
          </cell>
          <cell r="AV388" t="str">
            <v>CFG(Pull)</v>
          </cell>
          <cell r="AX388" t="str">
            <v>CFG(Enabled)</v>
          </cell>
          <cell r="AZ388" t="str">
            <v>NA</v>
          </cell>
          <cell r="BB388" t="str">
            <v>CFG(100MHz)</v>
          </cell>
          <cell r="BD388" t="str">
            <v>NA</v>
          </cell>
          <cell r="BF388" t="str">
            <v>NA</v>
          </cell>
          <cell r="BH388" t="str">
            <v>NA</v>
          </cell>
          <cell r="BW388">
            <v>-2692.7249999999999</v>
          </cell>
          <cell r="BX388">
            <v>-2258</v>
          </cell>
          <cell r="CI388" t="str">
            <v>DISP0_DAT6</v>
          </cell>
        </row>
        <row r="389">
          <cell r="C389" t="str">
            <v>nvcc_lcd__3</v>
          </cell>
          <cell r="E389" t="str">
            <v>NOISY_POWER</v>
          </cell>
          <cell r="AF389" t="str">
            <v/>
          </cell>
          <cell r="AG389" t="str">
            <v/>
          </cell>
          <cell r="AH389" t="str">
            <v/>
          </cell>
          <cell r="AI389" t="str">
            <v/>
          </cell>
          <cell r="AJ389" t="str">
            <v>NA</v>
          </cell>
          <cell r="AL389" t="str">
            <v>NA</v>
          </cell>
          <cell r="AN389" t="str">
            <v>NA</v>
          </cell>
          <cell r="AP389" t="str">
            <v>NA</v>
          </cell>
          <cell r="AR389" t="str">
            <v>NA</v>
          </cell>
          <cell r="AT389" t="str">
            <v>NA</v>
          </cell>
          <cell r="AV389" t="str">
            <v>NA</v>
          </cell>
          <cell r="AX389" t="str">
            <v>NA</v>
          </cell>
          <cell r="AZ389" t="str">
            <v>NA</v>
          </cell>
          <cell r="BB389" t="str">
            <v>NA</v>
          </cell>
          <cell r="BD389" t="str">
            <v>NA</v>
          </cell>
          <cell r="BF389" t="str">
            <v>NA</v>
          </cell>
          <cell r="BH389" t="str">
            <v>NA</v>
          </cell>
          <cell r="BW389">
            <v>-2692.7249999999999</v>
          </cell>
          <cell r="BX389">
            <v>-2108</v>
          </cell>
          <cell r="CI389" t="str">
            <v>NVCC_LCD</v>
          </cell>
        </row>
        <row r="390">
          <cell r="C390" t="str">
            <v>disp0_dat7</v>
          </cell>
          <cell r="E390" t="str">
            <v>GPIO</v>
          </cell>
          <cell r="I390" t="str">
            <v>ipu1</v>
          </cell>
          <cell r="J390" t="str">
            <v>DISP0_DAT[7]</v>
          </cell>
          <cell r="K390" t="str">
            <v>lcdif</v>
          </cell>
          <cell r="L390" t="str">
            <v>DAT[7]</v>
          </cell>
          <cell r="M390" t="str">
            <v>ecspi3</v>
          </cell>
          <cell r="N390" t="str">
            <v>RDY</v>
          </cell>
          <cell r="O390" t="str">
            <v>usdhc1</v>
          </cell>
          <cell r="P390" t="str">
            <v>USDHC_DEBUG[5]</v>
          </cell>
          <cell r="Q390" t="str">
            <v>sdma</v>
          </cell>
          <cell r="R390" t="str">
            <v>DEBUG_EVENT_CHANNEL[0]</v>
          </cell>
          <cell r="S390" t="str">
            <v>gpio4</v>
          </cell>
          <cell r="T390" t="str">
            <v>GPIO[28]</v>
          </cell>
          <cell r="U390" t="str">
            <v>mmdc</v>
          </cell>
          <cell r="V390" t="str">
            <v>MMDC_DEBUG[12]</v>
          </cell>
          <cell r="X390" t="str">
            <v>pl301_sim_mx6dl_per1</v>
          </cell>
          <cell r="Y390" t="str">
            <v>HADDR[18]</v>
          </cell>
          <cell r="Z390" t="str">
            <v>sjc.sjc_gpucr1_reg[11]</v>
          </cell>
          <cell r="AF390" t="str">
            <v>ipt_disp0_dat7_dir</v>
          </cell>
          <cell r="AG390" t="str">
            <v>ipt_disp0_dat7_in</v>
          </cell>
          <cell r="AH390" t="str">
            <v>ipt_disp0_dat7_out</v>
          </cell>
          <cell r="AI390" t="str">
            <v>ipt_mode</v>
          </cell>
          <cell r="AJ390" t="str">
            <v>Yes</v>
          </cell>
          <cell r="AL390" t="str">
            <v>CFG(SLOW)</v>
          </cell>
          <cell r="AN390" t="str">
            <v>CFG(R0DIV6)</v>
          </cell>
          <cell r="AP390" t="str">
            <v>CFG(Disabled)</v>
          </cell>
          <cell r="AR390" t="str">
            <v>CFG(Enabled)</v>
          </cell>
          <cell r="AT390" t="str">
            <v>CFG(100KOhm PU)</v>
          </cell>
          <cell r="AV390" t="str">
            <v>CFG(Pull)</v>
          </cell>
          <cell r="AX390" t="str">
            <v>CFG(Enabled)</v>
          </cell>
          <cell r="AZ390" t="str">
            <v>NA</v>
          </cell>
          <cell r="BB390" t="str">
            <v>CFG(100MHz)</v>
          </cell>
          <cell r="BD390" t="str">
            <v>NA</v>
          </cell>
          <cell r="BF390" t="str">
            <v>NA</v>
          </cell>
          <cell r="BH390" t="str">
            <v>NA</v>
          </cell>
          <cell r="BW390">
            <v>-2692.7249999999999</v>
          </cell>
          <cell r="BX390">
            <v>-2311</v>
          </cell>
          <cell r="CI390" t="str">
            <v>DISP0_DAT7</v>
          </cell>
        </row>
        <row r="391">
          <cell r="C391" t="str">
            <v>disp0_dat5</v>
          </cell>
          <cell r="E391" t="str">
            <v>GPIO</v>
          </cell>
          <cell r="I391" t="str">
            <v>ipu1</v>
          </cell>
          <cell r="J391" t="str">
            <v>DISP0_DAT[5]</v>
          </cell>
          <cell r="K391" t="str">
            <v>lcdif</v>
          </cell>
          <cell r="L391" t="str">
            <v>DAT[5]</v>
          </cell>
          <cell r="M391" t="str">
            <v>ecspi3</v>
          </cell>
          <cell r="N391" t="str">
            <v>SS2</v>
          </cell>
          <cell r="O391" t="str">
            <v>audmux</v>
          </cell>
          <cell r="P391" t="str">
            <v>AUD6_RXFS</v>
          </cell>
          <cell r="Q391" t="str">
            <v>sdma</v>
          </cell>
          <cell r="R391" t="str">
            <v>DEBUG_MATCHED_DMBUS</v>
          </cell>
          <cell r="S391" t="str">
            <v>gpio4</v>
          </cell>
          <cell r="T391" t="str">
            <v>GPIO[26]</v>
          </cell>
          <cell r="U391" t="str">
            <v>mmdc</v>
          </cell>
          <cell r="V391" t="str">
            <v>MMDC_DEBUG[10]</v>
          </cell>
          <cell r="X391" t="str">
            <v>pl301_sim_mx6dl_per1</v>
          </cell>
          <cell r="Y391" t="str">
            <v>HADDR[16]</v>
          </cell>
          <cell r="Z391" t="str">
            <v>sjc.sjc_gpucr1_reg[11]</v>
          </cell>
          <cell r="AF391" t="str">
            <v>ipt_disp0_dat5_dir</v>
          </cell>
          <cell r="AG391" t="str">
            <v>ipt_disp0_dat5_in</v>
          </cell>
          <cell r="AH391" t="str">
            <v>ipt_disp0_dat5_out</v>
          </cell>
          <cell r="AI391" t="str">
            <v>ipt_mode</v>
          </cell>
          <cell r="AJ391" t="str">
            <v>Yes</v>
          </cell>
          <cell r="AL391" t="str">
            <v>CFG(SLOW)</v>
          </cell>
          <cell r="AN391" t="str">
            <v>CFG(R0DIV6)</v>
          </cell>
          <cell r="AP391" t="str">
            <v>CFG(Disabled)</v>
          </cell>
          <cell r="AR391" t="str">
            <v>CFG(Enabled)</v>
          </cell>
          <cell r="AT391" t="str">
            <v>CFG(100KOhm PU)</v>
          </cell>
          <cell r="AV391" t="str">
            <v>CFG(Pull)</v>
          </cell>
          <cell r="AX391" t="str">
            <v>CFG(Enabled)</v>
          </cell>
          <cell r="AZ391" t="str">
            <v>NA</v>
          </cell>
          <cell r="BB391" t="str">
            <v>CFG(100MHz)</v>
          </cell>
          <cell r="BD391" t="str">
            <v>NA</v>
          </cell>
          <cell r="BF391" t="str">
            <v>NA</v>
          </cell>
          <cell r="BH391" t="str">
            <v>NA</v>
          </cell>
          <cell r="BW391">
            <v>-2692.7249999999999</v>
          </cell>
          <cell r="BX391">
            <v>-2206</v>
          </cell>
          <cell r="CI391" t="str">
            <v>DISP0_DAT5</v>
          </cell>
        </row>
        <row r="392">
          <cell r="C392" t="str">
            <v>di0_pin4</v>
          </cell>
          <cell r="E392" t="str">
            <v>GPIO</v>
          </cell>
          <cell r="I392" t="str">
            <v>ipu1</v>
          </cell>
          <cell r="J392" t="str">
            <v>DI0_PIN4</v>
          </cell>
          <cell r="K392" t="str">
            <v>lcdif</v>
          </cell>
          <cell r="L392" t="str">
            <v>BUSY</v>
          </cell>
          <cell r="M392" t="str">
            <v>audmux</v>
          </cell>
          <cell r="N392" t="str">
            <v>AUD6_RXD</v>
          </cell>
          <cell r="O392" t="str">
            <v>usdhc1</v>
          </cell>
          <cell r="P392" t="str">
            <v>WP</v>
          </cell>
          <cell r="Q392" t="str">
            <v>sdma</v>
          </cell>
          <cell r="R392" t="str">
            <v>DEBUG_YIELD</v>
          </cell>
          <cell r="S392" t="str">
            <v>gpio4</v>
          </cell>
          <cell r="T392" t="str">
            <v>GPIO[20]</v>
          </cell>
          <cell r="U392" t="str">
            <v>mmdc</v>
          </cell>
          <cell r="V392" t="str">
            <v>MMDC_DEBUG[4]</v>
          </cell>
          <cell r="X392" t="str">
            <v>pl301_sim_mx6dl_per1</v>
          </cell>
          <cell r="Y392" t="str">
            <v>HADDR[11]</v>
          </cell>
          <cell r="Z392" t="str">
            <v>sjc.sjc_gpucr1_reg[11]</v>
          </cell>
          <cell r="AF392" t="str">
            <v>ipt_di0_pin4_dir</v>
          </cell>
          <cell r="AG392" t="str">
            <v>ipt_di0_pin4_in</v>
          </cell>
          <cell r="AH392" t="str">
            <v>ipt_di0_pin4_out</v>
          </cell>
          <cell r="AI392" t="str">
            <v>ipt_mode</v>
          </cell>
          <cell r="AJ392" t="str">
            <v>Yes</v>
          </cell>
          <cell r="AL392" t="str">
            <v>CFG(SLOW)</v>
          </cell>
          <cell r="AN392" t="str">
            <v>CFG(R0DIV6)</v>
          </cell>
          <cell r="AP392" t="str">
            <v>CFG(Disabled)</v>
          </cell>
          <cell r="AR392" t="str">
            <v>CFG(Enabled)</v>
          </cell>
          <cell r="AT392" t="str">
            <v>CFG(100KOhm PU)</v>
          </cell>
          <cell r="AV392" t="str">
            <v>CFG(Pull)</v>
          </cell>
          <cell r="AX392" t="str">
            <v>CFG(Enabled)</v>
          </cell>
          <cell r="AZ392" t="str">
            <v>NA</v>
          </cell>
          <cell r="BB392" t="str">
            <v>CFG(100MHz)</v>
          </cell>
          <cell r="BD392" t="str">
            <v>NA</v>
          </cell>
          <cell r="BF392" t="str">
            <v>NA</v>
          </cell>
          <cell r="BH392" t="str">
            <v>NA</v>
          </cell>
          <cell r="BW392">
            <v>-2692.7249999999999</v>
          </cell>
          <cell r="BX392">
            <v>-1871</v>
          </cell>
          <cell r="CI392" t="str">
            <v>DI0_PIN4</v>
          </cell>
        </row>
        <row r="393">
          <cell r="C393" t="str">
            <v>di0_pin2</v>
          </cell>
          <cell r="E393" t="str">
            <v>GPIO</v>
          </cell>
          <cell r="I393" t="str">
            <v>ipu1</v>
          </cell>
          <cell r="J393" t="str">
            <v>DI0_PIN2</v>
          </cell>
          <cell r="K393" t="str">
            <v>lcdif</v>
          </cell>
          <cell r="L393" t="str">
            <v>HSYNC</v>
          </cell>
          <cell r="M393" t="str">
            <v>audmux</v>
          </cell>
          <cell r="N393" t="str">
            <v>AUD6_TXD</v>
          </cell>
          <cell r="O393" t="str">
            <v>mipi_core</v>
          </cell>
          <cell r="P393" t="str">
            <v>DPHY_TEST_OUT[30]</v>
          </cell>
          <cell r="Q393" t="str">
            <v>sdma</v>
          </cell>
          <cell r="R393" t="str">
            <v>DEBUG_CORE_STATE[2]</v>
          </cell>
          <cell r="S393" t="str">
            <v>gpio4</v>
          </cell>
          <cell r="T393" t="str">
            <v>GPIO[18]</v>
          </cell>
          <cell r="U393" t="str">
            <v>mmdc</v>
          </cell>
          <cell r="V393" t="str">
            <v>MMDC_DEBUG[2]</v>
          </cell>
          <cell r="X393" t="str">
            <v>pl301_sim_mx6dl_per1</v>
          </cell>
          <cell r="Y393" t="str">
            <v>HADDR[9]</v>
          </cell>
          <cell r="Z393" t="str">
            <v>sjc.sjc_gpucr1_reg[11]</v>
          </cell>
          <cell r="AF393" t="str">
            <v>ipt_di0_pin2_dir</v>
          </cell>
          <cell r="AG393" t="str">
            <v>ipt_di0_pin2_in</v>
          </cell>
          <cell r="AH393" t="str">
            <v>ipt_di0_pin2_out</v>
          </cell>
          <cell r="AI393" t="str">
            <v>ipt_mode</v>
          </cell>
          <cell r="AJ393" t="str">
            <v>Yes</v>
          </cell>
          <cell r="AL393" t="str">
            <v>CFG(SLOW)</v>
          </cell>
          <cell r="AN393" t="str">
            <v>CFG(R0DIV6)</v>
          </cell>
          <cell r="AP393" t="str">
            <v>CFG(Disabled)</v>
          </cell>
          <cell r="AR393" t="str">
            <v>CFG(Enabled)</v>
          </cell>
          <cell r="AT393" t="str">
            <v>CFG(100KOhm PU)</v>
          </cell>
          <cell r="AV393" t="str">
            <v>CFG(Pull)</v>
          </cell>
          <cell r="AX393" t="str">
            <v>CFG(Enabled)</v>
          </cell>
          <cell r="AZ393" t="str">
            <v>NA</v>
          </cell>
          <cell r="BB393" t="str">
            <v>CFG(100MHz)</v>
          </cell>
          <cell r="BD393" t="str">
            <v>NA</v>
          </cell>
          <cell r="BF393" t="str">
            <v>NA</v>
          </cell>
          <cell r="BH393" t="str">
            <v>NA</v>
          </cell>
          <cell r="BW393">
            <v>-2692.7249999999999</v>
          </cell>
          <cell r="BX393">
            <v>-1730</v>
          </cell>
          <cell r="CI393" t="str">
            <v>DI0_PIN2</v>
          </cell>
        </row>
        <row r="394">
          <cell r="C394" t="str">
            <v>disp0_dat0</v>
          </cell>
          <cell r="E394" t="str">
            <v>GPIO</v>
          </cell>
          <cell r="I394" t="str">
            <v>ipu1</v>
          </cell>
          <cell r="J394" t="str">
            <v>DISP0_DAT[0]</v>
          </cell>
          <cell r="K394" t="str">
            <v>lcdif</v>
          </cell>
          <cell r="L394" t="str">
            <v>DAT[0]</v>
          </cell>
          <cell r="M394" t="str">
            <v>ecspi3</v>
          </cell>
          <cell r="N394" t="str">
            <v>SCLK</v>
          </cell>
          <cell r="O394" t="str">
            <v>usdhc1</v>
          </cell>
          <cell r="P394" t="str">
            <v>USDHC_DEBUG[0]</v>
          </cell>
          <cell r="Q394" t="str">
            <v>sdma</v>
          </cell>
          <cell r="R394" t="str">
            <v>DEBUG_CORE_RUN</v>
          </cell>
          <cell r="S394" t="str">
            <v>gpio4</v>
          </cell>
          <cell r="T394" t="str">
            <v>GPIO[21]</v>
          </cell>
          <cell r="U394" t="str">
            <v>mmdc</v>
          </cell>
          <cell r="V394" t="str">
            <v>MMDC_DEBUG[5]</v>
          </cell>
          <cell r="X394" t="str">
            <v>pl301_sim_mx6dl_per1</v>
          </cell>
          <cell r="Y394" t="str">
            <v>HSIZE[1]</v>
          </cell>
          <cell r="Z394" t="str">
            <v>sjc.sjc_gpucr1_reg[11]</v>
          </cell>
          <cell r="AF394" t="str">
            <v>ipt_disp0_dat0_dir</v>
          </cell>
          <cell r="AG394" t="str">
            <v>ipt_disp0_dat0_in</v>
          </cell>
          <cell r="AH394" t="str">
            <v>ipt_disp0_dat0_out</v>
          </cell>
          <cell r="AI394" t="str">
            <v>ipt_mode</v>
          </cell>
          <cell r="AJ394" t="str">
            <v>Yes</v>
          </cell>
          <cell r="AL394" t="str">
            <v>CFG(SLOW)</v>
          </cell>
          <cell r="AN394" t="str">
            <v>CFG(R0DIV6)</v>
          </cell>
          <cell r="AP394" t="str">
            <v>CFG(Disabled)</v>
          </cell>
          <cell r="AR394" t="str">
            <v>CFG(Enabled)</v>
          </cell>
          <cell r="AT394" t="str">
            <v>CFG(100KOhm PU)</v>
          </cell>
          <cell r="AV394" t="str">
            <v>CFG(Pull)</v>
          </cell>
          <cell r="AX394" t="str">
            <v>CFG(Enabled)</v>
          </cell>
          <cell r="AZ394" t="str">
            <v>NA</v>
          </cell>
          <cell r="BB394" t="str">
            <v>CFG(100MHz)</v>
          </cell>
          <cell r="BD394" t="str">
            <v>NA</v>
          </cell>
          <cell r="BF394" t="str">
            <v>NA</v>
          </cell>
          <cell r="BH394" t="str">
            <v>NA</v>
          </cell>
          <cell r="BW394">
            <v>-2692.7249999999999</v>
          </cell>
          <cell r="BX394">
            <v>-1918</v>
          </cell>
          <cell r="CI394" t="str">
            <v>DISP0_DAT0</v>
          </cell>
        </row>
        <row r="395">
          <cell r="C395" t="str">
            <v>nvcc_lcd__4</v>
          </cell>
          <cell r="E395" t="str">
            <v>NOISY_POWER</v>
          </cell>
          <cell r="AF395" t="str">
            <v/>
          </cell>
          <cell r="AG395" t="str">
            <v/>
          </cell>
          <cell r="AH395" t="str">
            <v/>
          </cell>
          <cell r="AI395" t="str">
            <v/>
          </cell>
          <cell r="AJ395" t="str">
            <v>NA</v>
          </cell>
          <cell r="AL395" t="str">
            <v>NA</v>
          </cell>
          <cell r="AN395" t="str">
            <v>NA</v>
          </cell>
          <cell r="AP395" t="str">
            <v>NA</v>
          </cell>
          <cell r="AR395" t="str">
            <v>NA</v>
          </cell>
          <cell r="AT395" t="str">
            <v>NA</v>
          </cell>
          <cell r="AV395" t="str">
            <v>NA</v>
          </cell>
          <cell r="AX395" t="str">
            <v>NA</v>
          </cell>
          <cell r="AZ395" t="str">
            <v>NA</v>
          </cell>
          <cell r="BB395" t="str">
            <v>NA</v>
          </cell>
          <cell r="BD395" t="str">
            <v>NA</v>
          </cell>
          <cell r="BF395" t="str">
            <v>NA</v>
          </cell>
          <cell r="BH395" t="str">
            <v>NA</v>
          </cell>
          <cell r="BW395">
            <v>-2692.7249999999999</v>
          </cell>
          <cell r="BX395">
            <v>-2419.5</v>
          </cell>
          <cell r="CI395" t="str">
            <v>NVCC_LCD</v>
          </cell>
        </row>
        <row r="396">
          <cell r="C396" t="str">
            <v>disp0_dat2</v>
          </cell>
          <cell r="E396" t="str">
            <v>GPIO</v>
          </cell>
          <cell r="I396" t="str">
            <v>ipu1</v>
          </cell>
          <cell r="J396" t="str">
            <v>DISP0_DAT[2]</v>
          </cell>
          <cell r="K396" t="str">
            <v>lcdif</v>
          </cell>
          <cell r="L396" t="str">
            <v>DAT[2]</v>
          </cell>
          <cell r="M396" t="str">
            <v>ecspi3</v>
          </cell>
          <cell r="N396" t="str">
            <v>MISO</v>
          </cell>
          <cell r="O396" t="str">
            <v>usdhc1</v>
          </cell>
          <cell r="P396" t="str">
            <v>USDHC_DEBUG[2]</v>
          </cell>
          <cell r="Q396" t="str">
            <v>sdma</v>
          </cell>
          <cell r="R396" t="str">
            <v>DEBUG_MODE</v>
          </cell>
          <cell r="S396" t="str">
            <v>gpio4</v>
          </cell>
          <cell r="T396" t="str">
            <v>GPIO[23]</v>
          </cell>
          <cell r="U396" t="str">
            <v>mmdc</v>
          </cell>
          <cell r="V396" t="str">
            <v>MMDC_DEBUG[7]</v>
          </cell>
          <cell r="X396" t="str">
            <v>pl301_sim_mx6dl_per1</v>
          </cell>
          <cell r="Y396" t="str">
            <v>HADDR[13]</v>
          </cell>
          <cell r="Z396" t="str">
            <v>sjc.sjc_gpucr1_reg[11]</v>
          </cell>
          <cell r="AF396" t="str">
            <v>ipt_disp0_dat2_dir</v>
          </cell>
          <cell r="AG396" t="str">
            <v>ipt_disp0_dat2_in</v>
          </cell>
          <cell r="AH396" t="str">
            <v>ipt_disp0_dat2_out</v>
          </cell>
          <cell r="AI396" t="str">
            <v>ipt_mode</v>
          </cell>
          <cell r="AJ396" t="str">
            <v>Yes</v>
          </cell>
          <cell r="AL396" t="str">
            <v>CFG(SLOW)</v>
          </cell>
          <cell r="AN396" t="str">
            <v>CFG(R0DIV6)</v>
          </cell>
          <cell r="AP396" t="str">
            <v>CFG(Disabled)</v>
          </cell>
          <cell r="AR396" t="str">
            <v>CFG(Enabled)</v>
          </cell>
          <cell r="AT396" t="str">
            <v>CFG(100KOhm PU)</v>
          </cell>
          <cell r="AV396" t="str">
            <v>CFG(Pull)</v>
          </cell>
          <cell r="AX396" t="str">
            <v>CFG(Enabled)</v>
          </cell>
          <cell r="AZ396" t="str">
            <v>NA</v>
          </cell>
          <cell r="BB396" t="str">
            <v>CFG(100MHz)</v>
          </cell>
          <cell r="BD396" t="str">
            <v>NA</v>
          </cell>
          <cell r="BF396" t="str">
            <v>NA</v>
          </cell>
          <cell r="BH396" t="str">
            <v>NA</v>
          </cell>
          <cell r="BW396">
            <v>-2692.7249999999999</v>
          </cell>
          <cell r="BX396">
            <v>-2013</v>
          </cell>
          <cell r="CI396" t="str">
            <v>DISP0_DAT2</v>
          </cell>
        </row>
        <row r="397">
          <cell r="C397" t="str">
            <v>disp0_dat1</v>
          </cell>
          <cell r="E397" t="str">
            <v>GPIO</v>
          </cell>
          <cell r="I397" t="str">
            <v>ipu1</v>
          </cell>
          <cell r="J397" t="str">
            <v>DISP0_DAT[1]</v>
          </cell>
          <cell r="K397" t="str">
            <v>lcdif</v>
          </cell>
          <cell r="L397" t="str">
            <v>DAT[1]</v>
          </cell>
          <cell r="M397" t="str">
            <v>ecspi3</v>
          </cell>
          <cell r="N397" t="str">
            <v>MOSI</v>
          </cell>
          <cell r="O397" t="str">
            <v>usdhc1</v>
          </cell>
          <cell r="P397" t="str">
            <v>USDHC_DEBUG[1]</v>
          </cell>
          <cell r="Q397" t="str">
            <v>sdma</v>
          </cell>
          <cell r="R397" t="str">
            <v>DEBUG_EVENT_CHANNEL_SEL</v>
          </cell>
          <cell r="S397" t="str">
            <v>gpio4</v>
          </cell>
          <cell r="T397" t="str">
            <v>GPIO[22]</v>
          </cell>
          <cell r="U397" t="str">
            <v>mmdc</v>
          </cell>
          <cell r="V397" t="str">
            <v>MMDC_DEBUG[6]</v>
          </cell>
          <cell r="X397" t="str">
            <v>pl301_sim_mx6dl_per1</v>
          </cell>
          <cell r="Y397" t="str">
            <v>HADDR[12]</v>
          </cell>
          <cell r="Z397" t="str">
            <v>sjc.sjc_gpucr1_reg[11]</v>
          </cell>
          <cell r="AF397" t="str">
            <v>ipt_disp0_dat1_dir</v>
          </cell>
          <cell r="AG397" t="str">
            <v>ipt_disp0_dat1_in</v>
          </cell>
          <cell r="AH397" t="str">
            <v>ipt_disp0_dat1_out</v>
          </cell>
          <cell r="AI397" t="str">
            <v>ipt_mode</v>
          </cell>
          <cell r="AJ397" t="str">
            <v>Yes</v>
          </cell>
          <cell r="AL397" t="str">
            <v>CFG(SLOW)</v>
          </cell>
          <cell r="AN397" t="str">
            <v>CFG(R0DIV6)</v>
          </cell>
          <cell r="AP397" t="str">
            <v>CFG(Disabled)</v>
          </cell>
          <cell r="AR397" t="str">
            <v>CFG(Enabled)</v>
          </cell>
          <cell r="AT397" t="str">
            <v>CFG(100KOhm PU)</v>
          </cell>
          <cell r="AV397" t="str">
            <v>CFG(Pull)</v>
          </cell>
          <cell r="AX397" t="str">
            <v>CFG(Enabled)</v>
          </cell>
          <cell r="AZ397" t="str">
            <v>NA</v>
          </cell>
          <cell r="BB397" t="str">
            <v>CFG(100MHz)</v>
          </cell>
          <cell r="BD397" t="str">
            <v>NA</v>
          </cell>
          <cell r="BF397" t="str">
            <v>NA</v>
          </cell>
          <cell r="BH397" t="str">
            <v>NA</v>
          </cell>
          <cell r="BW397">
            <v>-2692.7249999999999</v>
          </cell>
          <cell r="BX397">
            <v>-1965</v>
          </cell>
          <cell r="CI397" t="str">
            <v>DISP0_DAT1</v>
          </cell>
        </row>
        <row r="398">
          <cell r="C398" t="str">
            <v>disp0_dat3</v>
          </cell>
          <cell r="E398" t="str">
            <v>GPIO</v>
          </cell>
          <cell r="I398" t="str">
            <v>ipu1</v>
          </cell>
          <cell r="J398" t="str">
            <v>DISP0_DAT[3]</v>
          </cell>
          <cell r="K398" t="str">
            <v>lcdif</v>
          </cell>
          <cell r="L398" t="str">
            <v>DAT[3]</v>
          </cell>
          <cell r="M398" t="str">
            <v>ecspi3</v>
          </cell>
          <cell r="N398" t="str">
            <v>SS0</v>
          </cell>
          <cell r="O398" t="str">
            <v>usdhc1</v>
          </cell>
          <cell r="P398" t="str">
            <v>USDHC_DEBUG[3]</v>
          </cell>
          <cell r="Q398" t="str">
            <v>sdma</v>
          </cell>
          <cell r="R398" t="str">
            <v>DEBUG_BUS_ERROR</v>
          </cell>
          <cell r="S398" t="str">
            <v>gpio4</v>
          </cell>
          <cell r="T398" t="str">
            <v>GPIO[24]</v>
          </cell>
          <cell r="U398" t="str">
            <v>mmdc</v>
          </cell>
          <cell r="V398" t="str">
            <v>MMDC_DEBUG[8]</v>
          </cell>
          <cell r="X398" t="str">
            <v>pl301_sim_mx6dl_per1</v>
          </cell>
          <cell r="Y398" t="str">
            <v>HADDR[14]</v>
          </cell>
          <cell r="Z398" t="str">
            <v>sjc.sjc_gpucr1_reg[11]</v>
          </cell>
          <cell r="AF398" t="str">
            <v>ipt_disp0_dat3_dir</v>
          </cell>
          <cell r="AG398" t="str">
            <v>ipt_disp0_dat3_in</v>
          </cell>
          <cell r="AH398" t="str">
            <v>ipt_disp0_dat3_out</v>
          </cell>
          <cell r="AI398" t="str">
            <v>ipt_mode</v>
          </cell>
          <cell r="AJ398" t="str">
            <v>Yes</v>
          </cell>
          <cell r="AL398" t="str">
            <v>CFG(SLOW)</v>
          </cell>
          <cell r="AN398" t="str">
            <v>CFG(R0DIV6)</v>
          </cell>
          <cell r="AP398" t="str">
            <v>CFG(Disabled)</v>
          </cell>
          <cell r="AR398" t="str">
            <v>CFG(Enabled)</v>
          </cell>
          <cell r="AT398" t="str">
            <v>CFG(100KOhm PU)</v>
          </cell>
          <cell r="AV398" t="str">
            <v>CFG(Pull)</v>
          </cell>
          <cell r="AX398" t="str">
            <v>CFG(Enabled)</v>
          </cell>
          <cell r="AZ398" t="str">
            <v>NA</v>
          </cell>
          <cell r="BB398" t="str">
            <v>CFG(100MHz)</v>
          </cell>
          <cell r="BD398" t="str">
            <v>NA</v>
          </cell>
          <cell r="BF398" t="str">
            <v>NA</v>
          </cell>
          <cell r="BH398" t="str">
            <v>NA</v>
          </cell>
          <cell r="BW398">
            <v>-2692.7249999999999</v>
          </cell>
          <cell r="BX398">
            <v>-2060</v>
          </cell>
          <cell r="CI398" t="str">
            <v>DISP0_DAT3</v>
          </cell>
        </row>
        <row r="399">
          <cell r="C399" t="str">
            <v>di0_pin15</v>
          </cell>
          <cell r="E399" t="str">
            <v>GPIO</v>
          </cell>
          <cell r="I399" t="str">
            <v>ipu1</v>
          </cell>
          <cell r="J399" t="str">
            <v>DI0_PIN15</v>
          </cell>
          <cell r="K399" t="str">
            <v>lcdif</v>
          </cell>
          <cell r="L399" t="str">
            <v>ENABLE</v>
          </cell>
          <cell r="M399" t="str">
            <v>audmux</v>
          </cell>
          <cell r="N399" t="str">
            <v>AUD6_TXC</v>
          </cell>
          <cell r="O399" t="str">
            <v>mipi_core</v>
          </cell>
          <cell r="P399" t="str">
            <v>DPHY_TEST_OUT[29]</v>
          </cell>
          <cell r="Q399" t="str">
            <v>sdma</v>
          </cell>
          <cell r="R399" t="str">
            <v>DEBUG_CORE_STATE[1]</v>
          </cell>
          <cell r="S399" t="str">
            <v>gpio4</v>
          </cell>
          <cell r="T399" t="str">
            <v>GPIO[17]</v>
          </cell>
          <cell r="U399" t="str">
            <v>mmdc</v>
          </cell>
          <cell r="V399" t="str">
            <v>MMDC_DEBUG[1]</v>
          </cell>
          <cell r="X399" t="str">
            <v>pl301_sim_mx6dl_per1</v>
          </cell>
          <cell r="Y399" t="str">
            <v>HSIZE[0]</v>
          </cell>
          <cell r="Z399" t="str">
            <v>sjc.sjc_gpucr1_reg[11]</v>
          </cell>
          <cell r="AF399" t="str">
            <v>ipt_di0_pin15_dir</v>
          </cell>
          <cell r="AG399" t="str">
            <v>ipt_di0_pin15_in</v>
          </cell>
          <cell r="AH399" t="str">
            <v>ipt_di0_pin15_out</v>
          </cell>
          <cell r="AI399" t="str">
            <v>ipt_mode</v>
          </cell>
          <cell r="AJ399" t="str">
            <v>Yes</v>
          </cell>
          <cell r="AL399" t="str">
            <v>CFG(SLOW)</v>
          </cell>
          <cell r="AN399" t="str">
            <v>CFG(R0DIV6)</v>
          </cell>
          <cell r="AP399" t="str">
            <v>CFG(Disabled)</v>
          </cell>
          <cell r="AR399" t="str">
            <v>CFG(Enabled)</v>
          </cell>
          <cell r="AT399" t="str">
            <v>CFG(100KOhm PU)</v>
          </cell>
          <cell r="AV399" t="str">
            <v>CFG(Pull)</v>
          </cell>
          <cell r="AX399" t="str">
            <v>CFG(Enabled)</v>
          </cell>
          <cell r="AZ399" t="str">
            <v>NA</v>
          </cell>
          <cell r="BB399" t="str">
            <v>CFG(100MHz)</v>
          </cell>
          <cell r="BD399" t="str">
            <v>NA</v>
          </cell>
          <cell r="BF399" t="str">
            <v>NA</v>
          </cell>
          <cell r="BH399" t="str">
            <v>NA</v>
          </cell>
          <cell r="BW399">
            <v>-2692.7249999999999</v>
          </cell>
          <cell r="BX399">
            <v>-1683</v>
          </cell>
          <cell r="CI399" t="str">
            <v>DI0_PIN15</v>
          </cell>
        </row>
        <row r="400">
          <cell r="C400" t="str">
            <v>disp0_dat4</v>
          </cell>
          <cell r="E400" t="str">
            <v>GPIO</v>
          </cell>
          <cell r="I400" t="str">
            <v>ipu1</v>
          </cell>
          <cell r="J400" t="str">
            <v>DISP0_DAT[4]</v>
          </cell>
          <cell r="K400" t="str">
            <v>lcdif</v>
          </cell>
          <cell r="L400" t="str">
            <v>DAT[4]</v>
          </cell>
          <cell r="M400" t="str">
            <v>ecspi3</v>
          </cell>
          <cell r="N400" t="str">
            <v>SS1</v>
          </cell>
          <cell r="O400" t="str">
            <v>usdhc1</v>
          </cell>
          <cell r="P400" t="str">
            <v>USDHC_DEBUG[4]</v>
          </cell>
          <cell r="Q400" t="str">
            <v>sdma</v>
          </cell>
          <cell r="R400" t="str">
            <v>DEBUG_BUS_RWB</v>
          </cell>
          <cell r="S400" t="str">
            <v>gpio4</v>
          </cell>
          <cell r="T400" t="str">
            <v>GPIO[25]</v>
          </cell>
          <cell r="U400" t="str">
            <v>mmdc</v>
          </cell>
          <cell r="V400" t="str">
            <v>MMDC_DEBUG[9]</v>
          </cell>
          <cell r="X400" t="str">
            <v>pl301_sim_mx6dl_per1</v>
          </cell>
          <cell r="Y400" t="str">
            <v>HADDR[15]</v>
          </cell>
          <cell r="Z400" t="str">
            <v>sjc.sjc_gpucr1_reg[11]</v>
          </cell>
          <cell r="AF400" t="str">
            <v>ipt_disp0_dat4_dir</v>
          </cell>
          <cell r="AG400" t="str">
            <v>ipt_disp0_dat4_in</v>
          </cell>
          <cell r="AH400" t="str">
            <v>ipt_disp0_dat4_out</v>
          </cell>
          <cell r="AI400" t="str">
            <v>ipt_mode</v>
          </cell>
          <cell r="AJ400" t="str">
            <v>Yes</v>
          </cell>
          <cell r="AL400" t="str">
            <v>CFG(SLOW)</v>
          </cell>
          <cell r="AN400" t="str">
            <v>CFG(R0DIV6)</v>
          </cell>
          <cell r="AP400" t="str">
            <v>CFG(Disabled)</v>
          </cell>
          <cell r="AR400" t="str">
            <v>CFG(Enabled)</v>
          </cell>
          <cell r="AT400" t="str">
            <v>CFG(100KOhm PU)</v>
          </cell>
          <cell r="AV400" t="str">
            <v>CFG(Pull)</v>
          </cell>
          <cell r="AX400" t="str">
            <v>CFG(Enabled)</v>
          </cell>
          <cell r="AZ400" t="str">
            <v>NA</v>
          </cell>
          <cell r="BB400" t="str">
            <v>CFG(100MHz)</v>
          </cell>
          <cell r="BD400" t="str">
            <v>NA</v>
          </cell>
          <cell r="BF400" t="str">
            <v>NA</v>
          </cell>
          <cell r="BH400" t="str">
            <v>NA</v>
          </cell>
          <cell r="BW400">
            <v>-2692.7249999999999</v>
          </cell>
          <cell r="BX400">
            <v>-2155</v>
          </cell>
          <cell r="CI400" t="str">
            <v>DISP0_DAT4</v>
          </cell>
        </row>
        <row r="401">
          <cell r="C401" t="str">
            <v>nvcc_lcd__5</v>
          </cell>
          <cell r="E401" t="str">
            <v>NOISY_POWER</v>
          </cell>
          <cell r="AF401" t="str">
            <v/>
          </cell>
          <cell r="AG401" t="str">
            <v/>
          </cell>
          <cell r="AH401" t="str">
            <v/>
          </cell>
          <cell r="AI401" t="str">
            <v/>
          </cell>
          <cell r="AJ401" t="str">
            <v>NA</v>
          </cell>
          <cell r="AL401" t="str">
            <v>NA</v>
          </cell>
          <cell r="AN401" t="str">
            <v>NA</v>
          </cell>
          <cell r="AP401" t="str">
            <v>NA</v>
          </cell>
          <cell r="AR401" t="str">
            <v>NA</v>
          </cell>
          <cell r="AT401" t="str">
            <v>NA</v>
          </cell>
          <cell r="AV401" t="str">
            <v>NA</v>
          </cell>
          <cell r="AX401" t="str">
            <v>NA</v>
          </cell>
          <cell r="AZ401" t="str">
            <v>NA</v>
          </cell>
          <cell r="BB401" t="str">
            <v>NA</v>
          </cell>
          <cell r="BD401" t="str">
            <v>NA</v>
          </cell>
          <cell r="BF401" t="str">
            <v>NA</v>
          </cell>
          <cell r="BH401" t="str">
            <v>NA</v>
          </cell>
          <cell r="BW401">
            <v>-2526</v>
          </cell>
          <cell r="BX401">
            <v>-2836.5</v>
          </cell>
          <cell r="CI401" t="str">
            <v>NVCC_LCD</v>
          </cell>
        </row>
        <row r="402">
          <cell r="C402" t="str">
            <v>di0_pin3</v>
          </cell>
          <cell r="E402" t="str">
            <v>GPIO</v>
          </cell>
          <cell r="I402" t="str">
            <v>ipu1</v>
          </cell>
          <cell r="J402" t="str">
            <v>DI0_PIN3</v>
          </cell>
          <cell r="K402" t="str">
            <v>lcdif</v>
          </cell>
          <cell r="L402" t="str">
            <v>VSYNC</v>
          </cell>
          <cell r="M402" t="str">
            <v>audmux</v>
          </cell>
          <cell r="N402" t="str">
            <v>AUD6_TXFS</v>
          </cell>
          <cell r="O402" t="str">
            <v>mipi_core</v>
          </cell>
          <cell r="P402" t="str">
            <v>DPHY_TEST_OUT[31]</v>
          </cell>
          <cell r="Q402" t="str">
            <v>sdma</v>
          </cell>
          <cell r="R402" t="str">
            <v>DEBUG_CORE_STATE[3]</v>
          </cell>
          <cell r="S402" t="str">
            <v>gpio4</v>
          </cell>
          <cell r="T402" t="str">
            <v>GPIO[19]</v>
          </cell>
          <cell r="U402" t="str">
            <v>mmdc</v>
          </cell>
          <cell r="V402" t="str">
            <v>MMDC_DEBUG[3]</v>
          </cell>
          <cell r="X402" t="str">
            <v>pl301_sim_mx6dl_per1</v>
          </cell>
          <cell r="Y402" t="str">
            <v>HADDR[10]</v>
          </cell>
          <cell r="Z402" t="str">
            <v>sjc.sjc_gpucr1_reg[11]</v>
          </cell>
          <cell r="AF402" t="str">
            <v>ipt_di0_pin3_dir</v>
          </cell>
          <cell r="AG402" t="str">
            <v>ipt_di0_pin3_in</v>
          </cell>
          <cell r="AH402" t="str">
            <v>ipt_di0_pin3_out</v>
          </cell>
          <cell r="AI402" t="str">
            <v>ipt_mode</v>
          </cell>
          <cell r="AJ402" t="str">
            <v>Yes</v>
          </cell>
          <cell r="AL402" t="str">
            <v>CFG(SLOW)</v>
          </cell>
          <cell r="AN402" t="str">
            <v>CFG(R0DIV6)</v>
          </cell>
          <cell r="AP402" t="str">
            <v>CFG(Disabled)</v>
          </cell>
          <cell r="AR402" t="str">
            <v>CFG(Enabled)</v>
          </cell>
          <cell r="AT402" t="str">
            <v>CFG(100KOhm PU)</v>
          </cell>
          <cell r="AV402" t="str">
            <v>CFG(Pull)</v>
          </cell>
          <cell r="AX402" t="str">
            <v>CFG(Enabled)</v>
          </cell>
          <cell r="AZ402" t="str">
            <v>NA</v>
          </cell>
          <cell r="BB402" t="str">
            <v>CFG(100MHz)</v>
          </cell>
          <cell r="BD402" t="str">
            <v>NA</v>
          </cell>
          <cell r="BF402" t="str">
            <v>NA</v>
          </cell>
          <cell r="BH402" t="str">
            <v>NA</v>
          </cell>
          <cell r="BW402">
            <v>-2692.7249999999999</v>
          </cell>
          <cell r="BX402">
            <v>-1777</v>
          </cell>
          <cell r="CI402" t="str">
            <v>DI0_PIN3</v>
          </cell>
        </row>
        <row r="403">
          <cell r="C403" t="str">
            <v>di0_disp_clk</v>
          </cell>
          <cell r="E403" t="str">
            <v>GPIO</v>
          </cell>
          <cell r="I403" t="str">
            <v>ipu1</v>
          </cell>
          <cell r="J403" t="str">
            <v>DI0_DISP_CLK</v>
          </cell>
          <cell r="K403" t="str">
            <v>lcdif</v>
          </cell>
          <cell r="L403" t="str">
            <v>CLK</v>
          </cell>
          <cell r="O403" t="str">
            <v>mipi_core</v>
          </cell>
          <cell r="P403" t="str">
            <v>DPHY_TEST_OUT[28]</v>
          </cell>
          <cell r="Q403" t="str">
            <v>sdma</v>
          </cell>
          <cell r="R403" t="str">
            <v>DEBUG_CORE_STATE[0]</v>
          </cell>
          <cell r="S403" t="str">
            <v>gpio4</v>
          </cell>
          <cell r="T403" t="str">
            <v>GPIO[16]</v>
          </cell>
          <cell r="U403" t="str">
            <v>mmdc</v>
          </cell>
          <cell r="V403" t="str">
            <v>MMDC_DEBUG[0]</v>
          </cell>
          <cell r="X403" t="str">
            <v>tpsmp</v>
          </cell>
          <cell r="Y403" t="str">
            <v>HDATA_DIR</v>
          </cell>
          <cell r="Z403" t="str">
            <v>sjc.sjc_gpucr1_reg[11]</v>
          </cell>
          <cell r="AF403" t="str">
            <v>ipt_di0_disp_clk_dir</v>
          </cell>
          <cell r="AG403" t="str">
            <v>ipt_di0_disp_clk_in</v>
          </cell>
          <cell r="AH403" t="str">
            <v>ipt_di0_disp_clk_out</v>
          </cell>
          <cell r="AI403" t="str">
            <v>ipt_mode</v>
          </cell>
          <cell r="AJ403" t="str">
            <v>Yes</v>
          </cell>
          <cell r="AL403" t="str">
            <v>CFG(SLOW)</v>
          </cell>
          <cell r="AN403" t="str">
            <v>CFG(R0DIV6)</v>
          </cell>
          <cell r="AP403" t="str">
            <v>CFG(Disabled)</v>
          </cell>
          <cell r="AR403" t="str">
            <v>CFG(Enabled)</v>
          </cell>
          <cell r="AT403" t="str">
            <v>CFG(100KOhm PU)</v>
          </cell>
          <cell r="AV403" t="str">
            <v>CFG(Pull)</v>
          </cell>
          <cell r="AX403" t="str">
            <v>CFG(Enabled)</v>
          </cell>
          <cell r="AZ403" t="str">
            <v>NA</v>
          </cell>
          <cell r="BB403" t="str">
            <v>CFG(100MHz)</v>
          </cell>
          <cell r="BD403" t="str">
            <v>NA</v>
          </cell>
          <cell r="BF403" t="str">
            <v>NA</v>
          </cell>
          <cell r="BH403" t="str">
            <v>NA</v>
          </cell>
          <cell r="BW403">
            <v>-2692.7249999999999</v>
          </cell>
          <cell r="BX403">
            <v>-1636</v>
          </cell>
          <cell r="CI403" t="str">
            <v>DI0_DISP_CLK</v>
          </cell>
        </row>
        <row r="404">
          <cell r="C404" t="str">
            <v>pcut__8</v>
          </cell>
          <cell r="E404" t="str">
            <v/>
          </cell>
          <cell r="AF404" t="str">
            <v/>
          </cell>
          <cell r="AG404" t="str">
            <v/>
          </cell>
          <cell r="AH404" t="str">
            <v/>
          </cell>
          <cell r="AI404" t="str">
            <v/>
          </cell>
          <cell r="AJ404" t="str">
            <v>NA</v>
          </cell>
          <cell r="AL404" t="str">
            <v>NA</v>
          </cell>
          <cell r="AN404" t="str">
            <v>NA</v>
          </cell>
          <cell r="AP404" t="str">
            <v>NA</v>
          </cell>
          <cell r="AR404" t="str">
            <v>NA</v>
          </cell>
          <cell r="AT404" t="str">
            <v>NA</v>
          </cell>
          <cell r="AV404" t="str">
            <v>NA</v>
          </cell>
          <cell r="AX404" t="str">
            <v>NA</v>
          </cell>
          <cell r="AZ404" t="str">
            <v>NA</v>
          </cell>
          <cell r="BB404" t="str">
            <v>NA</v>
          </cell>
          <cell r="BD404" t="str">
            <v>NA</v>
          </cell>
          <cell r="BF404" t="str">
            <v>NA</v>
          </cell>
          <cell r="BH404" t="str">
            <v>NA</v>
          </cell>
          <cell r="BW404">
            <v>-1995</v>
          </cell>
          <cell r="BX404">
            <v>-2792.7249999999999</v>
          </cell>
          <cell r="CI404">
            <v>0</v>
          </cell>
        </row>
        <row r="405">
          <cell r="C405" t="str">
            <v>eim_da14</v>
          </cell>
          <cell r="E405" t="str">
            <v>GPIO</v>
          </cell>
          <cell r="I405" t="str">
            <v>weim</v>
          </cell>
          <cell r="J405" t="str">
            <v>WEIM_DA_A[14]</v>
          </cell>
          <cell r="K405" t="str">
            <v>ipu1</v>
          </cell>
          <cell r="L405" t="str">
            <v>DI1_D1_CS</v>
          </cell>
          <cell r="M405" t="str">
            <v>ccm</v>
          </cell>
          <cell r="N405" t="str">
            <v>DI0_EXT_CLK</v>
          </cell>
          <cell r="O405" t="str">
            <v>mipi_core</v>
          </cell>
          <cell r="P405" t="str">
            <v>DPHY_TEST_OUT[16]</v>
          </cell>
          <cell r="Q405" t="str">
            <v>sdma</v>
          </cell>
          <cell r="R405" t="str">
            <v>DEBUG_EVT_CHN_LINES[5]</v>
          </cell>
          <cell r="S405" t="str">
            <v>gpio3</v>
          </cell>
          <cell r="T405" t="str">
            <v>GPIO[14]</v>
          </cell>
          <cell r="U405" t="str">
            <v>tpsmp</v>
          </cell>
          <cell r="V405" t="str">
            <v>HDATA[28]</v>
          </cell>
          <cell r="W405" t="str">
            <v>sjc.sjc_gpucr1_reg[11]</v>
          </cell>
          <cell r="X405" t="str">
            <v>src</v>
          </cell>
          <cell r="Y405" t="str">
            <v>BT_CFG[14]</v>
          </cell>
          <cell r="Z405" t="str">
            <v>~src.system_rst_b</v>
          </cell>
          <cell r="AF405" t="str">
            <v>ipt_eim_da14_dir</v>
          </cell>
          <cell r="AG405" t="str">
            <v>ipt_eim_da14_in</v>
          </cell>
          <cell r="AH405" t="str">
            <v>ipt_eim_da14_out</v>
          </cell>
          <cell r="AI405" t="str">
            <v>ipt_mode</v>
          </cell>
          <cell r="AJ405" t="str">
            <v>Yes</v>
          </cell>
          <cell r="AL405" t="str">
            <v>CFG(FAST)</v>
          </cell>
          <cell r="AN405" t="str">
            <v>CFG(R0DIV6)</v>
          </cell>
          <cell r="AP405" t="str">
            <v>CFG(Disabled)</v>
          </cell>
          <cell r="AR405" t="str">
            <v>CFG(Disabled)</v>
          </cell>
          <cell r="AT405" t="str">
            <v>CFG(100KOhm PU)</v>
          </cell>
          <cell r="AV405" t="str">
            <v>CFG(Pull)</v>
          </cell>
          <cell r="AX405" t="str">
            <v>CFG(Enabled)</v>
          </cell>
          <cell r="AZ405" t="str">
            <v>NA</v>
          </cell>
          <cell r="BB405" t="str">
            <v>CFG(100MHz)</v>
          </cell>
          <cell r="BD405" t="str">
            <v>NA</v>
          </cell>
          <cell r="BF405" t="str">
            <v>NA</v>
          </cell>
          <cell r="BH405" t="str">
            <v>NA</v>
          </cell>
          <cell r="BW405">
            <v>-2692.7249999999999</v>
          </cell>
          <cell r="BX405">
            <v>-1072</v>
          </cell>
          <cell r="CI405" t="str">
            <v>EIM_DA14</v>
          </cell>
        </row>
        <row r="406">
          <cell r="C406" t="str">
            <v>eim_da15</v>
          </cell>
          <cell r="E406" t="str">
            <v>GPIO</v>
          </cell>
          <cell r="I406" t="str">
            <v>weim</v>
          </cell>
          <cell r="J406" t="str">
            <v>WEIM_DA_A[15]</v>
          </cell>
          <cell r="K406" t="str">
            <v>ipu1</v>
          </cell>
          <cell r="L406" t="str">
            <v>DI1_PIN1</v>
          </cell>
          <cell r="M406" t="str">
            <v>ipu1</v>
          </cell>
          <cell r="N406" t="str">
            <v>DI1_PIN4</v>
          </cell>
          <cell r="O406" t="str">
            <v>mipi_core</v>
          </cell>
          <cell r="P406" t="str">
            <v>DPHY_TEST_OUT[17]</v>
          </cell>
          <cell r="S406" t="str">
            <v>gpio3</v>
          </cell>
          <cell r="T406" t="str">
            <v>GPIO[15]</v>
          </cell>
          <cell r="U406" t="str">
            <v>tpsmp</v>
          </cell>
          <cell r="V406" t="str">
            <v>HDATA[29]</v>
          </cell>
          <cell r="W406" t="str">
            <v>sjc.sjc_gpucr1_reg[11]</v>
          </cell>
          <cell r="X406" t="str">
            <v>src</v>
          </cell>
          <cell r="Y406" t="str">
            <v>BT_CFG[15]</v>
          </cell>
          <cell r="Z406" t="str">
            <v>~src.system_rst_b</v>
          </cell>
          <cell r="AF406" t="str">
            <v>ipt_eim_da15_dir</v>
          </cell>
          <cell r="AG406" t="str">
            <v>ipt_eim_da15_in</v>
          </cell>
          <cell r="AH406" t="str">
            <v>ipt_eim_da15_out</v>
          </cell>
          <cell r="AI406" t="str">
            <v>ipt_mode</v>
          </cell>
          <cell r="AJ406" t="str">
            <v>Yes</v>
          </cell>
          <cell r="AL406" t="str">
            <v>CFG(FAST)</v>
          </cell>
          <cell r="AN406" t="str">
            <v>CFG(R0DIV6)</v>
          </cell>
          <cell r="AP406" t="str">
            <v>CFG(Disabled)</v>
          </cell>
          <cell r="AR406" t="str">
            <v>CFG(Disabled)</v>
          </cell>
          <cell r="AT406" t="str">
            <v>CFG(100KOhm PU)</v>
          </cell>
          <cell r="AV406" t="str">
            <v>CFG(Pull)</v>
          </cell>
          <cell r="AX406" t="str">
            <v>CFG(Enabled)</v>
          </cell>
          <cell r="AZ406" t="str">
            <v>NA</v>
          </cell>
          <cell r="BB406" t="str">
            <v>CFG(100MHz)</v>
          </cell>
          <cell r="BD406" t="str">
            <v>NA</v>
          </cell>
          <cell r="BF406" t="str">
            <v>NA</v>
          </cell>
          <cell r="BH406" t="str">
            <v>NA</v>
          </cell>
          <cell r="BW406">
            <v>-2692.7249999999999</v>
          </cell>
          <cell r="BX406">
            <v>56</v>
          </cell>
          <cell r="CI406" t="str">
            <v>EIM_DA15</v>
          </cell>
        </row>
        <row r="407">
          <cell r="C407" t="str">
            <v>eim_bclk</v>
          </cell>
          <cell r="E407" t="str">
            <v>GPIO</v>
          </cell>
          <cell r="I407" t="str">
            <v>weim</v>
          </cell>
          <cell r="J407" t="str">
            <v>WEIM_BCLK</v>
          </cell>
          <cell r="K407" t="str">
            <v>ipu1</v>
          </cell>
          <cell r="L407" t="str">
            <v>DI1_PIN16</v>
          </cell>
          <cell r="S407" t="str">
            <v>gpio6</v>
          </cell>
          <cell r="T407" t="str">
            <v>GPIO[31]</v>
          </cell>
          <cell r="U407" t="str">
            <v>tpsmp</v>
          </cell>
          <cell r="V407" t="str">
            <v>HDATA[31]</v>
          </cell>
          <cell r="W407" t="str">
            <v>sjc.sjc_gpucr1_reg[11]</v>
          </cell>
          <cell r="AF407" t="str">
            <v>ipt_eim_bclk_dir</v>
          </cell>
          <cell r="AG407" t="str">
            <v>ipt_eim_bclk_in</v>
          </cell>
          <cell r="AH407" t="str">
            <v>ipt_eim_bclk_out</v>
          </cell>
          <cell r="AI407" t="str">
            <v>ipt_mode</v>
          </cell>
          <cell r="AJ407" t="str">
            <v>Yes</v>
          </cell>
          <cell r="AL407" t="str">
            <v>CFG(FAST)</v>
          </cell>
          <cell r="AN407" t="str">
            <v>CFG(R0DIV6)</v>
          </cell>
          <cell r="AP407" t="str">
            <v>CFG(Disabled)</v>
          </cell>
          <cell r="AR407" t="str">
            <v>CFG(Disabled)</v>
          </cell>
          <cell r="AT407" t="str">
            <v>CFG(100KOhm PU)</v>
          </cell>
          <cell r="AV407" t="str">
            <v>CFG(Pull)</v>
          </cell>
          <cell r="AX407" t="str">
            <v>CFG(Enabled)</v>
          </cell>
          <cell r="AZ407" t="str">
            <v>NA</v>
          </cell>
          <cell r="BB407" t="str">
            <v>CFG(100MHz)</v>
          </cell>
          <cell r="BD407" t="str">
            <v>NA</v>
          </cell>
          <cell r="BF407" t="str">
            <v>NA</v>
          </cell>
          <cell r="BH407" t="str">
            <v>NA</v>
          </cell>
          <cell r="BW407">
            <v>-2692.7249999999999</v>
          </cell>
          <cell r="BX407">
            <v>1372</v>
          </cell>
          <cell r="CI407" t="str">
            <v>EIM_BCLK</v>
          </cell>
        </row>
        <row r="408">
          <cell r="C408" t="str">
            <v>nvcc_eim__0</v>
          </cell>
          <cell r="E408" t="str">
            <v>NOISY_POWER</v>
          </cell>
          <cell r="AF408" t="str">
            <v/>
          </cell>
          <cell r="AG408" t="str">
            <v/>
          </cell>
          <cell r="AH408" t="str">
            <v/>
          </cell>
          <cell r="AI408" t="str">
            <v/>
          </cell>
          <cell r="AJ408" t="str">
            <v>NA</v>
          </cell>
          <cell r="AL408" t="str">
            <v>NA</v>
          </cell>
          <cell r="AN408" t="str">
            <v>NA</v>
          </cell>
          <cell r="AP408" t="str">
            <v>NA</v>
          </cell>
          <cell r="AR408" t="str">
            <v>NA</v>
          </cell>
          <cell r="AT408" t="str">
            <v>NA</v>
          </cell>
          <cell r="AV408" t="str">
            <v>NA</v>
          </cell>
          <cell r="AX408" t="str">
            <v>NA</v>
          </cell>
          <cell r="AZ408" t="str">
            <v>NA</v>
          </cell>
          <cell r="BB408" t="str">
            <v>NA</v>
          </cell>
          <cell r="BD408" t="str">
            <v>NA</v>
          </cell>
          <cell r="BF408" t="str">
            <v>NA</v>
          </cell>
          <cell r="BH408" t="str">
            <v>NA</v>
          </cell>
          <cell r="BW408">
            <v>-2692.7249999999999</v>
          </cell>
          <cell r="BX408">
            <v>1419</v>
          </cell>
          <cell r="CI408" t="str">
            <v>NVCC_EIM</v>
          </cell>
        </row>
        <row r="409">
          <cell r="C409" t="str">
            <v>eim_da13</v>
          </cell>
          <cell r="E409" t="str">
            <v>GPIO</v>
          </cell>
          <cell r="I409" t="str">
            <v>weim</v>
          </cell>
          <cell r="J409" t="str">
            <v>WEIM_DA_A[13]</v>
          </cell>
          <cell r="K409" t="str">
            <v>ipu1</v>
          </cell>
          <cell r="L409" t="str">
            <v>DI1_D0_CS</v>
          </cell>
          <cell r="M409" t="str">
            <v>ccm</v>
          </cell>
          <cell r="N409" t="str">
            <v>DI1_EXT_CLK</v>
          </cell>
          <cell r="O409" t="str">
            <v>mipi_core</v>
          </cell>
          <cell r="P409" t="str">
            <v>DPHY_TEST_OUT[15]</v>
          </cell>
          <cell r="Q409" t="str">
            <v>sdma</v>
          </cell>
          <cell r="R409" t="str">
            <v>DEBUG_EVT_CHN_LINES[4]</v>
          </cell>
          <cell r="S409" t="str">
            <v>gpio3</v>
          </cell>
          <cell r="T409" t="str">
            <v>GPIO[13]</v>
          </cell>
          <cell r="U409" t="str">
            <v>tpsmp</v>
          </cell>
          <cell r="V409" t="str">
            <v>HDATA[27]</v>
          </cell>
          <cell r="W409" t="str">
            <v>sjc.sjc_gpucr1_reg[11]</v>
          </cell>
          <cell r="X409" t="str">
            <v>src</v>
          </cell>
          <cell r="Y409" t="str">
            <v>BT_CFG[13]</v>
          </cell>
          <cell r="Z409" t="str">
            <v>~src.system_rst_b</v>
          </cell>
          <cell r="AF409" t="str">
            <v>ipt_eim_da13_dir</v>
          </cell>
          <cell r="AG409" t="str">
            <v>ipt_eim_da13_in</v>
          </cell>
          <cell r="AH409" t="str">
            <v>ipt_eim_da13_out</v>
          </cell>
          <cell r="AI409" t="str">
            <v>ipt_mode</v>
          </cell>
          <cell r="AJ409" t="str">
            <v>Yes</v>
          </cell>
          <cell r="AL409" t="str">
            <v>CFG(FAST)</v>
          </cell>
          <cell r="AN409" t="str">
            <v>CFG(R0DIV6)</v>
          </cell>
          <cell r="AP409" t="str">
            <v>CFG(Disabled)</v>
          </cell>
          <cell r="AR409" t="str">
            <v>CFG(Disabled)</v>
          </cell>
          <cell r="AT409" t="str">
            <v>CFG(100KOhm PU)</v>
          </cell>
          <cell r="AV409" t="str">
            <v>CFG(Pull)</v>
          </cell>
          <cell r="AX409" t="str">
            <v>CFG(Enabled)</v>
          </cell>
          <cell r="AZ409" t="str">
            <v>NA</v>
          </cell>
          <cell r="BB409" t="str">
            <v>CFG(100MHz)</v>
          </cell>
          <cell r="BD409" t="str">
            <v>NA</v>
          </cell>
          <cell r="BF409" t="str">
            <v>NA</v>
          </cell>
          <cell r="BH409" t="str">
            <v>NA</v>
          </cell>
          <cell r="BW409">
            <v>-2692.7249999999999</v>
          </cell>
          <cell r="BX409">
            <v>-1025</v>
          </cell>
          <cell r="CI409" t="str">
            <v>EIM_DA13</v>
          </cell>
        </row>
        <row r="410">
          <cell r="C410" t="str">
            <v>eim_wait</v>
          </cell>
          <cell r="E410" t="str">
            <v>GPIO</v>
          </cell>
          <cell r="I410" t="str">
            <v>weim</v>
          </cell>
          <cell r="J410" t="str">
            <v>WEIM_WAIT</v>
          </cell>
          <cell r="K410" t="str">
            <v>weim</v>
          </cell>
          <cell r="L410" t="str">
            <v>WEIM_DTACK_B</v>
          </cell>
          <cell r="S410" t="str">
            <v>gpio5</v>
          </cell>
          <cell r="T410" t="str">
            <v>GPIO[0]</v>
          </cell>
          <cell r="U410" t="str">
            <v>tpsmp</v>
          </cell>
          <cell r="V410" t="str">
            <v>HDATA[30]</v>
          </cell>
          <cell r="W410" t="str">
            <v>sjc.sjc_gpucr1_reg[11]</v>
          </cell>
          <cell r="X410" t="str">
            <v>src</v>
          </cell>
          <cell r="Y410" t="str">
            <v>BT_CFG[25]</v>
          </cell>
          <cell r="Z410" t="str">
            <v>~src.system_rst_b</v>
          </cell>
          <cell r="AF410" t="str">
            <v>ipt_eim_wait_dir</v>
          </cell>
          <cell r="AG410" t="str">
            <v>ipt_eim_wait_in</v>
          </cell>
          <cell r="AH410" t="str">
            <v>ipt_eim_wait_out</v>
          </cell>
          <cell r="AI410" t="str">
            <v>ipt_mode</v>
          </cell>
          <cell r="AJ410" t="str">
            <v>Yes</v>
          </cell>
          <cell r="AL410" t="str">
            <v>CFG(SLOW)</v>
          </cell>
          <cell r="AN410" t="str">
            <v>CFG(R0DIV4)</v>
          </cell>
          <cell r="AP410" t="str">
            <v>CFG(Disabled)</v>
          </cell>
          <cell r="AR410" t="str">
            <v>CFG(Disabled)</v>
          </cell>
          <cell r="AT410" t="str">
            <v>CFG(100KOhm PU)</v>
          </cell>
          <cell r="AV410" t="str">
            <v>CFG(Pull)</v>
          </cell>
          <cell r="AX410" t="str">
            <v>CFG(Enabled)</v>
          </cell>
          <cell r="AZ410" t="str">
            <v>NA</v>
          </cell>
          <cell r="BB410" t="str">
            <v>CFG(50MHz)</v>
          </cell>
          <cell r="BD410" t="str">
            <v>NA</v>
          </cell>
          <cell r="BF410" t="str">
            <v>NA</v>
          </cell>
          <cell r="BH410" t="str">
            <v>NA</v>
          </cell>
          <cell r="BW410">
            <v>-2692.7249999999999</v>
          </cell>
          <cell r="BX410">
            <v>996</v>
          </cell>
          <cell r="CI410" t="str">
            <v>EIM_WAIT</v>
          </cell>
        </row>
        <row r="411">
          <cell r="C411" t="str">
            <v>eim_da10</v>
          </cell>
          <cell r="E411" t="str">
            <v>GPIO</v>
          </cell>
          <cell r="I411" t="str">
            <v>weim</v>
          </cell>
          <cell r="J411" t="str">
            <v>WEIM_DA_A[10]</v>
          </cell>
          <cell r="K411" t="str">
            <v>ipu1</v>
          </cell>
          <cell r="L411" t="str">
            <v>DI1_PIN15</v>
          </cell>
          <cell r="M411" t="str">
            <v>ipu1</v>
          </cell>
          <cell r="N411" t="str">
            <v>CSI1_DATA_EN</v>
          </cell>
          <cell r="O411" t="str">
            <v>mipi_core</v>
          </cell>
          <cell r="P411" t="str">
            <v>DPHY_TEST_OUT[12]</v>
          </cell>
          <cell r="S411" t="str">
            <v>gpio3</v>
          </cell>
          <cell r="T411" t="str">
            <v>GPIO[10]</v>
          </cell>
          <cell r="U411" t="str">
            <v>tpsmp</v>
          </cell>
          <cell r="V411" t="str">
            <v>HDATA[24]</v>
          </cell>
          <cell r="W411" t="str">
            <v>sjc.sjc_gpucr1_reg[11]</v>
          </cell>
          <cell r="X411" t="str">
            <v>src</v>
          </cell>
          <cell r="Y411" t="str">
            <v>BT_CFG[10]</v>
          </cell>
          <cell r="Z411" t="str">
            <v>~src.system_rst_b</v>
          </cell>
          <cell r="AF411" t="str">
            <v>ipt_eim_da10_dir</v>
          </cell>
          <cell r="AG411" t="str">
            <v>ipt_eim_da10_in</v>
          </cell>
          <cell r="AH411" t="str">
            <v>ipt_eim_da10_out</v>
          </cell>
          <cell r="AI411" t="str">
            <v>ipt_mode</v>
          </cell>
          <cell r="AJ411" t="str">
            <v>Yes</v>
          </cell>
          <cell r="AL411" t="str">
            <v>CFG(FAST)</v>
          </cell>
          <cell r="AN411" t="str">
            <v>CFG(R0DIV6)</v>
          </cell>
          <cell r="AP411" t="str">
            <v>CFG(Disabled)</v>
          </cell>
          <cell r="AR411" t="str">
            <v>CFG(Disabled)</v>
          </cell>
          <cell r="AT411" t="str">
            <v>CFG(100KOhm PU)</v>
          </cell>
          <cell r="AV411" t="str">
            <v>CFG(Pull)</v>
          </cell>
          <cell r="AX411" t="str">
            <v>CFG(Enabled)</v>
          </cell>
          <cell r="AZ411" t="str">
            <v>NA</v>
          </cell>
          <cell r="BB411" t="str">
            <v>CFG(100MHz)</v>
          </cell>
          <cell r="BD411" t="str">
            <v>NA</v>
          </cell>
          <cell r="BF411" t="str">
            <v>NA</v>
          </cell>
          <cell r="BH411" t="str">
            <v>NA</v>
          </cell>
          <cell r="BW411">
            <v>-2692.7249999999999</v>
          </cell>
          <cell r="BX411">
            <v>-837</v>
          </cell>
          <cell r="CI411" t="str">
            <v>EIM_DA10</v>
          </cell>
        </row>
        <row r="412">
          <cell r="C412" t="str">
            <v>eim_da12</v>
          </cell>
          <cell r="E412" t="str">
            <v>GPIO</v>
          </cell>
          <cell r="I412" t="str">
            <v>weim</v>
          </cell>
          <cell r="J412" t="str">
            <v>WEIM_DA_A[12]</v>
          </cell>
          <cell r="K412" t="str">
            <v>ipu1</v>
          </cell>
          <cell r="L412" t="str">
            <v>DI1_PIN3</v>
          </cell>
          <cell r="M412" t="str">
            <v>ipu1</v>
          </cell>
          <cell r="N412" t="str">
            <v>CSI1_VSYNC</v>
          </cell>
          <cell r="O412" t="str">
            <v>mipi_core</v>
          </cell>
          <cell r="P412" t="str">
            <v>DPHY_TEST_OUT[14]</v>
          </cell>
          <cell r="Q412" t="str">
            <v>sdma</v>
          </cell>
          <cell r="R412" t="str">
            <v>DEBUG_EVT_CHN_LINES[3]</v>
          </cell>
          <cell r="S412" t="str">
            <v>gpio3</v>
          </cell>
          <cell r="T412" t="str">
            <v>GPIO[12]</v>
          </cell>
          <cell r="U412" t="str">
            <v>tpsmp</v>
          </cell>
          <cell r="V412" t="str">
            <v>HDATA[26]</v>
          </cell>
          <cell r="W412" t="str">
            <v>sjc.sjc_gpucr1_reg[11]</v>
          </cell>
          <cell r="X412" t="str">
            <v>src</v>
          </cell>
          <cell r="Y412" t="str">
            <v>BT_CFG[12]</v>
          </cell>
          <cell r="Z412" t="str">
            <v>~src.system_rst_b</v>
          </cell>
          <cell r="AF412" t="str">
            <v>ipt_eim_da12_dir</v>
          </cell>
          <cell r="AG412" t="str">
            <v>ipt_eim_da12_in</v>
          </cell>
          <cell r="AH412" t="str">
            <v>ipt_eim_da12_out</v>
          </cell>
          <cell r="AI412" t="str">
            <v>ipt_mode</v>
          </cell>
          <cell r="AJ412" t="str">
            <v>Yes</v>
          </cell>
          <cell r="AL412" t="str">
            <v>CFG(FAST)</v>
          </cell>
          <cell r="AN412" t="str">
            <v>CFG(R0DIV6)</v>
          </cell>
          <cell r="AP412" t="str">
            <v>CFG(Disabled)</v>
          </cell>
          <cell r="AR412" t="str">
            <v>CFG(Disabled)</v>
          </cell>
          <cell r="AT412" t="str">
            <v>CFG(100KOhm PU)</v>
          </cell>
          <cell r="AV412" t="str">
            <v>CFG(Pull)</v>
          </cell>
          <cell r="AX412" t="str">
            <v>CFG(Enabled)</v>
          </cell>
          <cell r="AZ412" t="str">
            <v>NA</v>
          </cell>
          <cell r="BB412" t="str">
            <v>CFG(100MHz)</v>
          </cell>
          <cell r="BD412" t="str">
            <v>NA</v>
          </cell>
          <cell r="BF412" t="str">
            <v>NA</v>
          </cell>
          <cell r="BH412" t="str">
            <v>NA</v>
          </cell>
          <cell r="BW412">
            <v>-2692.7249999999999</v>
          </cell>
          <cell r="BX412">
            <v>-978</v>
          </cell>
          <cell r="CI412" t="str">
            <v>EIM_DA12</v>
          </cell>
        </row>
        <row r="413">
          <cell r="C413" t="str">
            <v>eim_da9</v>
          </cell>
          <cell r="E413" t="str">
            <v>GPIO</v>
          </cell>
          <cell r="I413" t="str">
            <v>weim</v>
          </cell>
          <cell r="J413" t="str">
            <v>WEIM_DA_A[9]</v>
          </cell>
          <cell r="K413" t="str">
            <v>ipu1</v>
          </cell>
          <cell r="L413" t="str">
            <v>DISP1_DAT[0]</v>
          </cell>
          <cell r="M413" t="str">
            <v>ipu1</v>
          </cell>
          <cell r="N413" t="str">
            <v>CSI1_D[0]</v>
          </cell>
          <cell r="O413" t="str">
            <v>mipi_core</v>
          </cell>
          <cell r="P413" t="str">
            <v>DPHY_TEST_OUT[11]</v>
          </cell>
          <cell r="S413" t="str">
            <v>gpio3</v>
          </cell>
          <cell r="T413" t="str">
            <v>GPIO[9]</v>
          </cell>
          <cell r="U413" t="str">
            <v>tpsmp</v>
          </cell>
          <cell r="V413" t="str">
            <v>HDATA[23]</v>
          </cell>
          <cell r="W413" t="str">
            <v>sjc.sjc_gpucr1_reg[11]</v>
          </cell>
          <cell r="X413" t="str">
            <v>src</v>
          </cell>
          <cell r="Y413" t="str">
            <v>BT_CFG[9]</v>
          </cell>
          <cell r="Z413" t="str">
            <v>~src.system_rst_b</v>
          </cell>
          <cell r="AF413" t="str">
            <v>ipt_eim_da9_dir</v>
          </cell>
          <cell r="AG413" t="str">
            <v>ipt_eim_da9_in</v>
          </cell>
          <cell r="AH413" t="str">
            <v>ipt_eim_da9_out</v>
          </cell>
          <cell r="AI413" t="str">
            <v>ipt_mode</v>
          </cell>
          <cell r="AJ413" t="str">
            <v>Yes</v>
          </cell>
          <cell r="AL413" t="str">
            <v>CFG(FAST)</v>
          </cell>
          <cell r="AN413" t="str">
            <v>CFG(R0DIV6)</v>
          </cell>
          <cell r="AP413" t="str">
            <v>CFG(Disabled)</v>
          </cell>
          <cell r="AR413" t="str">
            <v>CFG(Disabled)</v>
          </cell>
          <cell r="AT413" t="str">
            <v>CFG(100KOhm PU)</v>
          </cell>
          <cell r="AV413" t="str">
            <v>CFG(Pull)</v>
          </cell>
          <cell r="AX413" t="str">
            <v>CFG(Enabled)</v>
          </cell>
          <cell r="AZ413" t="str">
            <v>NA</v>
          </cell>
          <cell r="BB413" t="str">
            <v>CFG(100MHz)</v>
          </cell>
          <cell r="BD413" t="str">
            <v>NA</v>
          </cell>
          <cell r="BF413" t="str">
            <v>NA</v>
          </cell>
          <cell r="BH413" t="str">
            <v>NA</v>
          </cell>
          <cell r="BW413">
            <v>-2692.7249999999999</v>
          </cell>
          <cell r="BX413">
            <v>-1025</v>
          </cell>
          <cell r="CI413" t="str">
            <v>EIM_DA9</v>
          </cell>
        </row>
        <row r="414">
          <cell r="C414" t="str">
            <v>nvcc_eim__1</v>
          </cell>
          <cell r="E414" t="str">
            <v>NOISY_POWER</v>
          </cell>
          <cell r="AF414" t="str">
            <v/>
          </cell>
          <cell r="AG414" t="str">
            <v/>
          </cell>
          <cell r="AH414" t="str">
            <v/>
          </cell>
          <cell r="AI414" t="str">
            <v/>
          </cell>
          <cell r="AJ414" t="str">
            <v>NA</v>
          </cell>
          <cell r="AL414" t="str">
            <v>NA</v>
          </cell>
          <cell r="AN414" t="str">
            <v>NA</v>
          </cell>
          <cell r="AP414" t="str">
            <v>NA</v>
          </cell>
          <cell r="AR414" t="str">
            <v>NA</v>
          </cell>
          <cell r="AT414" t="str">
            <v>NA</v>
          </cell>
          <cell r="AV414" t="str">
            <v>NA</v>
          </cell>
          <cell r="AX414" t="str">
            <v>NA</v>
          </cell>
          <cell r="AZ414" t="str">
            <v>NA</v>
          </cell>
          <cell r="BB414" t="str">
            <v>NA</v>
          </cell>
          <cell r="BD414" t="str">
            <v>NA</v>
          </cell>
          <cell r="BF414" t="str">
            <v>NA</v>
          </cell>
          <cell r="BH414" t="str">
            <v>NA</v>
          </cell>
          <cell r="BW414">
            <v>-2692.7249999999999</v>
          </cell>
          <cell r="BX414">
            <v>1137</v>
          </cell>
          <cell r="CI414" t="str">
            <v>NVCC_EIM</v>
          </cell>
        </row>
        <row r="415">
          <cell r="C415" t="str">
            <v>eim_da11</v>
          </cell>
          <cell r="E415" t="str">
            <v>GPIO</v>
          </cell>
          <cell r="I415" t="str">
            <v>weim</v>
          </cell>
          <cell r="J415" t="str">
            <v>WEIM_DA_A[11]</v>
          </cell>
          <cell r="K415" t="str">
            <v>ipu1</v>
          </cell>
          <cell r="L415" t="str">
            <v>DI1_PIN2</v>
          </cell>
          <cell r="M415" t="str">
            <v>ipu1</v>
          </cell>
          <cell r="N415" t="str">
            <v>CSI1_HSYNC</v>
          </cell>
          <cell r="O415" t="str">
            <v>mipi_core</v>
          </cell>
          <cell r="P415" t="str">
            <v>DPHY_TEST_OUT[13]</v>
          </cell>
          <cell r="Q415" t="str">
            <v>sdma</v>
          </cell>
          <cell r="R415" t="str">
            <v>DEBUG_EVT_CHN_LINES[6]</v>
          </cell>
          <cell r="S415" t="str">
            <v>gpio3</v>
          </cell>
          <cell r="T415" t="str">
            <v>GPIO[11]</v>
          </cell>
          <cell r="U415" t="str">
            <v>tpsmp</v>
          </cell>
          <cell r="V415" t="str">
            <v>HDATA[25]</v>
          </cell>
          <cell r="W415" t="str">
            <v>sjc.sjc_gpucr1_reg[11]</v>
          </cell>
          <cell r="X415" t="str">
            <v>src</v>
          </cell>
          <cell r="Y415" t="str">
            <v>BT_CFG[11]</v>
          </cell>
          <cell r="Z415" t="str">
            <v>~src.system_rst_b</v>
          </cell>
          <cell r="AF415" t="str">
            <v>ipt_eim_da11_dir</v>
          </cell>
          <cell r="AG415" t="str">
            <v>ipt_eim_da11_in</v>
          </cell>
          <cell r="AH415" t="str">
            <v>ipt_eim_da11_out</v>
          </cell>
          <cell r="AI415" t="str">
            <v>ipt_mode</v>
          </cell>
          <cell r="AJ415" t="str">
            <v>Yes</v>
          </cell>
          <cell r="AL415" t="str">
            <v>CFG(FAST)</v>
          </cell>
          <cell r="AN415" t="str">
            <v>CFG(R0DIV6)</v>
          </cell>
          <cell r="AP415" t="str">
            <v>CFG(Disabled)</v>
          </cell>
          <cell r="AR415" t="str">
            <v>CFG(Disabled)</v>
          </cell>
          <cell r="AT415" t="str">
            <v>CFG(100KOhm PU)</v>
          </cell>
          <cell r="AV415" t="str">
            <v>CFG(Pull)</v>
          </cell>
          <cell r="AX415" t="str">
            <v>CFG(Enabled)</v>
          </cell>
          <cell r="AZ415" t="str">
            <v>NA</v>
          </cell>
          <cell r="BB415" t="str">
            <v>CFG(100MHz)</v>
          </cell>
          <cell r="BD415" t="str">
            <v>NA</v>
          </cell>
          <cell r="BF415" t="str">
            <v>NA</v>
          </cell>
          <cell r="BH415" t="str">
            <v>NA</v>
          </cell>
          <cell r="BW415">
            <v>-2692.7249999999999</v>
          </cell>
          <cell r="BX415">
            <v>-884</v>
          </cell>
          <cell r="CI415" t="str">
            <v>EIM_DA11</v>
          </cell>
        </row>
        <row r="416">
          <cell r="C416" t="str">
            <v>eim_da7</v>
          </cell>
          <cell r="E416" t="str">
            <v>GPIO</v>
          </cell>
          <cell r="I416" t="str">
            <v>weim</v>
          </cell>
          <cell r="J416" t="str">
            <v>WEIM_DA_A[7]</v>
          </cell>
          <cell r="K416" t="str">
            <v>ipu1</v>
          </cell>
          <cell r="L416" t="str">
            <v>DISP1_DAT[2]</v>
          </cell>
          <cell r="M416" t="str">
            <v>ipu1</v>
          </cell>
          <cell r="N416" t="str">
            <v>CSI1_D[2]</v>
          </cell>
          <cell r="O416" t="str">
            <v>mipi_core</v>
          </cell>
          <cell r="P416" t="str">
            <v>DPHY_TEST_OUT[9]</v>
          </cell>
          <cell r="S416" t="str">
            <v>gpio3</v>
          </cell>
          <cell r="T416" t="str">
            <v>GPIO[7]</v>
          </cell>
          <cell r="U416" t="str">
            <v>tpsmp</v>
          </cell>
          <cell r="V416" t="str">
            <v>HDATA[21]</v>
          </cell>
          <cell r="W416" t="str">
            <v>sjc.sjc_gpucr1_reg[11]</v>
          </cell>
          <cell r="X416" t="str">
            <v>src</v>
          </cell>
          <cell r="Y416" t="str">
            <v>BT_CFG[7]</v>
          </cell>
          <cell r="Z416" t="str">
            <v>~src.system_rst_b</v>
          </cell>
          <cell r="AF416" t="str">
            <v>ipt_eim_da7_dir</v>
          </cell>
          <cell r="AG416" t="str">
            <v>ipt_eim_da7_in</v>
          </cell>
          <cell r="AH416" t="str">
            <v>ipt_eim_da7_out</v>
          </cell>
          <cell r="AI416" t="str">
            <v>ipt_mode</v>
          </cell>
          <cell r="AJ416" t="str">
            <v>Yes</v>
          </cell>
          <cell r="AL416" t="str">
            <v>CFG(FAST)</v>
          </cell>
          <cell r="AN416" t="str">
            <v>CFG(R0DIV6)</v>
          </cell>
          <cell r="AP416" t="str">
            <v>CFG(Disabled)</v>
          </cell>
          <cell r="AR416" t="str">
            <v>CFG(Disabled)</v>
          </cell>
          <cell r="AT416" t="str">
            <v>CFG(100KOhm PU)</v>
          </cell>
          <cell r="AV416" t="str">
            <v>CFG(Pull)</v>
          </cell>
          <cell r="AX416" t="str">
            <v>CFG(Enabled)</v>
          </cell>
          <cell r="AZ416" t="str">
            <v>NA</v>
          </cell>
          <cell r="BB416" t="str">
            <v>CFG(100MHz)</v>
          </cell>
          <cell r="BD416" t="str">
            <v>NA</v>
          </cell>
          <cell r="BF416" t="str">
            <v>NA</v>
          </cell>
          <cell r="BH416" t="str">
            <v>NA</v>
          </cell>
          <cell r="BW416">
            <v>-2692.7249999999999</v>
          </cell>
          <cell r="BX416">
            <v>996</v>
          </cell>
          <cell r="CI416" t="str">
            <v>EIM_DA7</v>
          </cell>
        </row>
        <row r="417">
          <cell r="C417" t="str">
            <v>eim_da5</v>
          </cell>
          <cell r="E417" t="str">
            <v>GPIO</v>
          </cell>
          <cell r="I417" t="str">
            <v>weim</v>
          </cell>
          <cell r="J417" t="str">
            <v>WEIM_DA_A[5]</v>
          </cell>
          <cell r="K417" t="str">
            <v>ipu1</v>
          </cell>
          <cell r="L417" t="str">
            <v>DISP1_DAT[4]</v>
          </cell>
          <cell r="M417" t="str">
            <v>ipu1</v>
          </cell>
          <cell r="N417" t="str">
            <v>CSI1_D[4]</v>
          </cell>
          <cell r="O417" t="str">
            <v>mipi_core</v>
          </cell>
          <cell r="P417" t="str">
            <v>DPHY_TEST_OUT[7]</v>
          </cell>
          <cell r="Q417" t="str">
            <v>anatop</v>
          </cell>
          <cell r="R417" t="str">
            <v>USBPHY1_TSTI_TX_DP</v>
          </cell>
          <cell r="S417" t="str">
            <v>gpio3</v>
          </cell>
          <cell r="T417" t="str">
            <v>GPIO[5]</v>
          </cell>
          <cell r="U417" t="str">
            <v>tpsmp</v>
          </cell>
          <cell r="V417" t="str">
            <v>HDATA[19]</v>
          </cell>
          <cell r="W417" t="str">
            <v>sjc.sjc_gpucr1_reg[11]</v>
          </cell>
          <cell r="X417" t="str">
            <v>src</v>
          </cell>
          <cell r="Y417" t="str">
            <v>BT_CFG[5]</v>
          </cell>
          <cell r="Z417" t="str">
            <v>~src.system_rst_b</v>
          </cell>
          <cell r="AF417" t="str">
            <v>ipt_eim_da5_dir</v>
          </cell>
          <cell r="AG417" t="str">
            <v>ipt_eim_da5_in</v>
          </cell>
          <cell r="AH417" t="str">
            <v>ipt_eim_da5_out</v>
          </cell>
          <cell r="AI417" t="str">
            <v>ipt_mode</v>
          </cell>
          <cell r="AJ417" t="str">
            <v>Yes</v>
          </cell>
          <cell r="AL417" t="str">
            <v>CFG(FAST)</v>
          </cell>
          <cell r="AN417" t="str">
            <v>CFG(R0DIV6)</v>
          </cell>
          <cell r="AP417" t="str">
            <v>CFG(Disabled)</v>
          </cell>
          <cell r="AR417" t="str">
            <v>CFG(Disabled)</v>
          </cell>
          <cell r="AT417" t="str">
            <v>CFG(100KOhm PU)</v>
          </cell>
          <cell r="AV417" t="str">
            <v>CFG(Pull)</v>
          </cell>
          <cell r="AX417" t="str">
            <v>CFG(Enabled)</v>
          </cell>
          <cell r="AZ417" t="str">
            <v>NA</v>
          </cell>
          <cell r="BB417" t="str">
            <v>CFG(100MHz)</v>
          </cell>
          <cell r="BD417" t="str">
            <v>NA</v>
          </cell>
          <cell r="BF417" t="str">
            <v>NA</v>
          </cell>
          <cell r="BH417" t="str">
            <v>NA</v>
          </cell>
          <cell r="BW417">
            <v>-2692.7249999999999</v>
          </cell>
          <cell r="BX417">
            <v>291</v>
          </cell>
          <cell r="CI417" t="str">
            <v>EIM_DA5</v>
          </cell>
        </row>
        <row r="418">
          <cell r="C418" t="str">
            <v>eim_da8</v>
          </cell>
          <cell r="E418" t="str">
            <v>GPIO</v>
          </cell>
          <cell r="I418" t="str">
            <v>weim</v>
          </cell>
          <cell r="J418" t="str">
            <v>WEIM_DA_A[8]</v>
          </cell>
          <cell r="K418" t="str">
            <v>ipu1</v>
          </cell>
          <cell r="L418" t="str">
            <v>DISP1_DAT[1]</v>
          </cell>
          <cell r="M418" t="str">
            <v>ipu1</v>
          </cell>
          <cell r="N418" t="str">
            <v>CSI1_D[1]</v>
          </cell>
          <cell r="O418" t="str">
            <v>mipi_core</v>
          </cell>
          <cell r="P418" t="str">
            <v>DPHY_TEST_OUT[10]</v>
          </cell>
          <cell r="S418" t="str">
            <v>gpio3</v>
          </cell>
          <cell r="T418" t="str">
            <v>GPIO[8]</v>
          </cell>
          <cell r="U418" t="str">
            <v>tpsmp</v>
          </cell>
          <cell r="V418" t="str">
            <v>HDATA[22]</v>
          </cell>
          <cell r="W418" t="str">
            <v>sjc.sjc_gpucr1_reg[11]</v>
          </cell>
          <cell r="X418" t="str">
            <v>src</v>
          </cell>
          <cell r="Y418" t="str">
            <v>BT_CFG[8]</v>
          </cell>
          <cell r="Z418" t="str">
            <v>~src.system_rst_b</v>
          </cell>
          <cell r="AF418" t="str">
            <v>ipt_eim_da8_dir</v>
          </cell>
          <cell r="AG418" t="str">
            <v>ipt_eim_da8_in</v>
          </cell>
          <cell r="AH418" t="str">
            <v>ipt_eim_da8_out</v>
          </cell>
          <cell r="AI418" t="str">
            <v>ipt_mode</v>
          </cell>
          <cell r="AJ418" t="str">
            <v>Yes</v>
          </cell>
          <cell r="AL418" t="str">
            <v>CFG(FAST)</v>
          </cell>
          <cell r="AN418" t="str">
            <v>CFG(R0DIV6)</v>
          </cell>
          <cell r="AP418" t="str">
            <v>CFG(Disabled)</v>
          </cell>
          <cell r="AR418" t="str">
            <v>CFG(Disabled)</v>
          </cell>
          <cell r="AT418" t="str">
            <v>CFG(100KOhm PU)</v>
          </cell>
          <cell r="AV418" t="str">
            <v>CFG(Pull)</v>
          </cell>
          <cell r="AX418" t="str">
            <v>CFG(Enabled)</v>
          </cell>
          <cell r="AZ418" t="str">
            <v>NA</v>
          </cell>
          <cell r="BB418" t="str">
            <v>CFG(100MHz)</v>
          </cell>
          <cell r="BD418" t="str">
            <v>NA</v>
          </cell>
          <cell r="BF418" t="str">
            <v>NA</v>
          </cell>
          <cell r="BH418" t="str">
            <v>NA</v>
          </cell>
          <cell r="BW418">
            <v>-2692.7249999999999</v>
          </cell>
          <cell r="BX418">
            <v>-978</v>
          </cell>
          <cell r="CI418" t="str">
            <v>EIM_DA8</v>
          </cell>
        </row>
        <row r="419">
          <cell r="C419" t="str">
            <v>eim_da4</v>
          </cell>
          <cell r="E419" t="str">
            <v>GPIO</v>
          </cell>
          <cell r="I419" t="str">
            <v>weim</v>
          </cell>
          <cell r="J419" t="str">
            <v>WEIM_DA_A[4]</v>
          </cell>
          <cell r="K419" t="str">
            <v>ipu1</v>
          </cell>
          <cell r="L419" t="str">
            <v>DISP1_DAT[5]</v>
          </cell>
          <cell r="M419" t="str">
            <v>ipu1</v>
          </cell>
          <cell r="N419" t="str">
            <v>CSI1_D[5]</v>
          </cell>
          <cell r="O419" t="str">
            <v>mipi_core</v>
          </cell>
          <cell r="P419" t="str">
            <v>DPHY_TEST_OUT[6]</v>
          </cell>
          <cell r="Q419" t="str">
            <v>anatop</v>
          </cell>
          <cell r="R419" t="str">
            <v>USBPHY1_TSTI_TX_EN</v>
          </cell>
          <cell r="S419" t="str">
            <v>gpio3</v>
          </cell>
          <cell r="T419" t="str">
            <v>GPIO[4]</v>
          </cell>
          <cell r="U419" t="str">
            <v>tpsmp</v>
          </cell>
          <cell r="V419" t="str">
            <v>HDATA[18]</v>
          </cell>
          <cell r="W419" t="str">
            <v>sjc.sjc_gpucr1_reg[11]</v>
          </cell>
          <cell r="X419" t="str">
            <v>src</v>
          </cell>
          <cell r="Y419" t="str">
            <v>BT_CFG[4]</v>
          </cell>
          <cell r="Z419" t="str">
            <v>~src.system_rst_b</v>
          </cell>
          <cell r="AF419" t="str">
            <v>ipt_eim_da4_dir</v>
          </cell>
          <cell r="AG419" t="str">
            <v>ipt_eim_da4_in</v>
          </cell>
          <cell r="AH419" t="str">
            <v>ipt_eim_da4_out</v>
          </cell>
          <cell r="AI419" t="str">
            <v>ipt_mode</v>
          </cell>
          <cell r="AJ419" t="str">
            <v>Yes</v>
          </cell>
          <cell r="AL419" t="str">
            <v>CFG(FAST)</v>
          </cell>
          <cell r="AN419" t="str">
            <v>CFG(R0DIV6)</v>
          </cell>
          <cell r="AP419" t="str">
            <v>CFG(Disabled)</v>
          </cell>
          <cell r="AR419" t="str">
            <v>CFG(Disabled)</v>
          </cell>
          <cell r="AT419" t="str">
            <v>CFG(100KOhm PU)</v>
          </cell>
          <cell r="AV419" t="str">
            <v>CFG(Pull)</v>
          </cell>
          <cell r="AX419" t="str">
            <v>CFG(Enabled)</v>
          </cell>
          <cell r="AZ419" t="str">
            <v>NA</v>
          </cell>
          <cell r="BB419" t="str">
            <v>CFG(100MHz)</v>
          </cell>
          <cell r="BD419" t="str">
            <v>NA</v>
          </cell>
          <cell r="BF419" t="str">
            <v>NA</v>
          </cell>
          <cell r="BH419" t="str">
            <v>NA</v>
          </cell>
          <cell r="BW419">
            <v>-2692.7249999999999</v>
          </cell>
          <cell r="BX419">
            <v>9</v>
          </cell>
          <cell r="CI419" t="str">
            <v>EIM_DA4</v>
          </cell>
        </row>
        <row r="420">
          <cell r="C420" t="str">
            <v>nvcc_eim__2</v>
          </cell>
          <cell r="E420" t="str">
            <v>NOISY_POWER</v>
          </cell>
          <cell r="AF420" t="str">
            <v/>
          </cell>
          <cell r="AG420" t="str">
            <v/>
          </cell>
          <cell r="AH420" t="str">
            <v/>
          </cell>
          <cell r="AI420" t="str">
            <v/>
          </cell>
          <cell r="AJ420" t="str">
            <v>NA</v>
          </cell>
          <cell r="AL420" t="str">
            <v>NA</v>
          </cell>
          <cell r="AN420" t="str">
            <v>NA</v>
          </cell>
          <cell r="AP420" t="str">
            <v>NA</v>
          </cell>
          <cell r="AR420" t="str">
            <v>NA</v>
          </cell>
          <cell r="AT420" t="str">
            <v>NA</v>
          </cell>
          <cell r="AV420" t="str">
            <v>NA</v>
          </cell>
          <cell r="AX420" t="str">
            <v>NA</v>
          </cell>
          <cell r="AZ420" t="str">
            <v>NA</v>
          </cell>
          <cell r="BB420" t="str">
            <v>NA</v>
          </cell>
          <cell r="BD420" t="str">
            <v>NA</v>
          </cell>
          <cell r="BF420" t="str">
            <v>NA</v>
          </cell>
          <cell r="BH420" t="str">
            <v>NA</v>
          </cell>
          <cell r="BW420">
            <v>-2692.7249999999999</v>
          </cell>
          <cell r="BX420">
            <v>244</v>
          </cell>
          <cell r="CI420" t="str">
            <v>NVCC_EIM</v>
          </cell>
        </row>
        <row r="421">
          <cell r="C421" t="str">
            <v>eim_da2</v>
          </cell>
          <cell r="E421" t="str">
            <v>GPIO</v>
          </cell>
          <cell r="I421" t="str">
            <v>weim</v>
          </cell>
          <cell r="J421" t="str">
            <v>WEIM_DA_A[2]</v>
          </cell>
          <cell r="K421" t="str">
            <v>ipu1</v>
          </cell>
          <cell r="L421" t="str">
            <v>DISP1_DAT[7]</v>
          </cell>
          <cell r="M421" t="str">
            <v>ipu1</v>
          </cell>
          <cell r="N421" t="str">
            <v>CSI1_D[7]</v>
          </cell>
          <cell r="O421" t="str">
            <v>mipi_core</v>
          </cell>
          <cell r="P421" t="str">
            <v>DPHY_TEST_OUT[4]</v>
          </cell>
          <cell r="Q421" t="str">
            <v>anatop</v>
          </cell>
          <cell r="R421" t="str">
            <v>USBPHY1_TSTI_TX_HS_MODE</v>
          </cell>
          <cell r="S421" t="str">
            <v>gpio3</v>
          </cell>
          <cell r="T421" t="str">
            <v>GPIO[2]</v>
          </cell>
          <cell r="U421" t="str">
            <v>tpsmp</v>
          </cell>
          <cell r="V421" t="str">
            <v>HDATA[16]</v>
          </cell>
          <cell r="W421" t="str">
            <v>sjc.sjc_gpucr1_reg[11]</v>
          </cell>
          <cell r="X421" t="str">
            <v>src</v>
          </cell>
          <cell r="Y421" t="str">
            <v>BT_CFG[2]</v>
          </cell>
          <cell r="Z421" t="str">
            <v>~src.system_rst_b</v>
          </cell>
          <cell r="AF421" t="str">
            <v>ipt_eim_da2_dir</v>
          </cell>
          <cell r="AG421" t="str">
            <v>ipt_eim_da2_in</v>
          </cell>
          <cell r="AH421" t="str">
            <v>ipt_eim_da2_out</v>
          </cell>
          <cell r="AI421" t="str">
            <v>ipt_mode</v>
          </cell>
          <cell r="AJ421" t="str">
            <v>Yes</v>
          </cell>
          <cell r="AL421" t="str">
            <v>CFG(FAST)</v>
          </cell>
          <cell r="AN421" t="str">
            <v>CFG(R0DIV6)</v>
          </cell>
          <cell r="AP421" t="str">
            <v>CFG(Disabled)</v>
          </cell>
          <cell r="AR421" t="str">
            <v>CFG(Disabled)</v>
          </cell>
          <cell r="AT421" t="str">
            <v>CFG(100KOhm PU)</v>
          </cell>
          <cell r="AV421" t="str">
            <v>CFG(Pull)</v>
          </cell>
          <cell r="AX421" t="str">
            <v>CFG(Enabled)</v>
          </cell>
          <cell r="AZ421" t="str">
            <v>NA</v>
          </cell>
          <cell r="BB421" t="str">
            <v>CFG(100MHz)</v>
          </cell>
          <cell r="BD421" t="str">
            <v>NA</v>
          </cell>
          <cell r="BF421" t="str">
            <v>NA</v>
          </cell>
          <cell r="BH421" t="str">
            <v>NA</v>
          </cell>
          <cell r="BW421">
            <v>-2692.7249999999999</v>
          </cell>
          <cell r="BX421">
            <v>-226</v>
          </cell>
          <cell r="CI421" t="str">
            <v>EIM_DA2</v>
          </cell>
        </row>
        <row r="422">
          <cell r="C422" t="str">
            <v>eim_da6</v>
          </cell>
          <cell r="E422" t="str">
            <v>GPIO</v>
          </cell>
          <cell r="I422" t="str">
            <v>weim</v>
          </cell>
          <cell r="J422" t="str">
            <v>WEIM_DA_A[6]</v>
          </cell>
          <cell r="K422" t="str">
            <v>ipu1</v>
          </cell>
          <cell r="L422" t="str">
            <v>DISP1_DAT[3]</v>
          </cell>
          <cell r="M422" t="str">
            <v>ipu1</v>
          </cell>
          <cell r="N422" t="str">
            <v>CSI1_D[3]</v>
          </cell>
          <cell r="O422" t="str">
            <v>mipi_core</v>
          </cell>
          <cell r="P422" t="str">
            <v>DPHY_TEST_OUT[8]</v>
          </cell>
          <cell r="Q422" t="str">
            <v>anatop</v>
          </cell>
          <cell r="R422" t="str">
            <v>USBPHY1_TSTI_TX_DN</v>
          </cell>
          <cell r="S422" t="str">
            <v>gpio3</v>
          </cell>
          <cell r="T422" t="str">
            <v>GPIO[6]</v>
          </cell>
          <cell r="U422" t="str">
            <v>tpsmp</v>
          </cell>
          <cell r="V422" t="str">
            <v>HDATA[20]</v>
          </cell>
          <cell r="W422" t="str">
            <v>sjc.sjc_gpucr1_reg[11]</v>
          </cell>
          <cell r="X422" t="str">
            <v>src</v>
          </cell>
          <cell r="Y422" t="str">
            <v>BT_CFG[6]</v>
          </cell>
          <cell r="Z422" t="str">
            <v>~src.system_rst_b</v>
          </cell>
          <cell r="AF422" t="str">
            <v>ipt_eim_da6_dir</v>
          </cell>
          <cell r="AG422" t="str">
            <v>ipt_eim_da6_in</v>
          </cell>
          <cell r="AH422" t="str">
            <v>ipt_eim_da6_out</v>
          </cell>
          <cell r="AI422" t="str">
            <v>ipt_mode</v>
          </cell>
          <cell r="AJ422" t="str">
            <v>Yes</v>
          </cell>
          <cell r="AL422" t="str">
            <v>CFG(FAST)</v>
          </cell>
          <cell r="AN422" t="str">
            <v>CFG(R0DIV6)</v>
          </cell>
          <cell r="AP422" t="str">
            <v>CFG(Disabled)</v>
          </cell>
          <cell r="AR422" t="str">
            <v>CFG(Disabled)</v>
          </cell>
          <cell r="AT422" t="str">
            <v>CFG(100KOhm PU)</v>
          </cell>
          <cell r="AV422" t="str">
            <v>CFG(Pull)</v>
          </cell>
          <cell r="AX422" t="str">
            <v>CFG(Enabled)</v>
          </cell>
          <cell r="AZ422" t="str">
            <v>NA</v>
          </cell>
          <cell r="BB422" t="str">
            <v>CFG(100MHz)</v>
          </cell>
          <cell r="BD422" t="str">
            <v>NA</v>
          </cell>
          <cell r="BF422" t="str">
            <v>NA</v>
          </cell>
          <cell r="BH422" t="str">
            <v>NA</v>
          </cell>
          <cell r="BW422">
            <v>-2692.7249999999999</v>
          </cell>
          <cell r="BX422">
            <v>949</v>
          </cell>
          <cell r="CI422" t="str">
            <v>EIM_DA6</v>
          </cell>
        </row>
        <row r="423">
          <cell r="C423" t="str">
            <v>eim_da0</v>
          </cell>
          <cell r="E423" t="str">
            <v>GPIO</v>
          </cell>
          <cell r="I423" t="str">
            <v>weim</v>
          </cell>
          <cell r="J423" t="str">
            <v>WEIM_DA_A[0]</v>
          </cell>
          <cell r="K423" t="str">
            <v>ipu1</v>
          </cell>
          <cell r="L423" t="str">
            <v>DISP1_DAT[9]</v>
          </cell>
          <cell r="M423" t="str">
            <v>ipu1</v>
          </cell>
          <cell r="N423" t="str">
            <v>CSI1_D[9]</v>
          </cell>
          <cell r="O423" t="str">
            <v>mipi_core</v>
          </cell>
          <cell r="P423" t="str">
            <v>DPHY_TEST_OUT[2]</v>
          </cell>
          <cell r="S423" t="str">
            <v>gpio3</v>
          </cell>
          <cell r="T423" t="str">
            <v>GPIO[0]</v>
          </cell>
          <cell r="U423" t="str">
            <v>tpsmp</v>
          </cell>
          <cell r="V423" t="str">
            <v>HDATA[14]</v>
          </cell>
          <cell r="W423" t="str">
            <v>sjc.sjc_gpucr1_reg[11]</v>
          </cell>
          <cell r="X423" t="str">
            <v>src</v>
          </cell>
          <cell r="Y423" t="str">
            <v>BT_CFG[0]</v>
          </cell>
          <cell r="Z423" t="str">
            <v>~src.system_rst_b</v>
          </cell>
          <cell r="AF423" t="str">
            <v>ipt_eim_da0_dir</v>
          </cell>
          <cell r="AG423" t="str">
            <v>ipt_eim_da0_in</v>
          </cell>
          <cell r="AH423" t="str">
            <v>ipt_eim_da0_out</v>
          </cell>
          <cell r="AI423" t="str">
            <v>ipt_mode</v>
          </cell>
          <cell r="AJ423" t="str">
            <v>Yes</v>
          </cell>
          <cell r="AL423" t="str">
            <v>CFG(FAST)</v>
          </cell>
          <cell r="AN423" t="str">
            <v>CFG(R0DIV6)</v>
          </cell>
          <cell r="AP423" t="str">
            <v>CFG(Disabled)</v>
          </cell>
          <cell r="AR423" t="str">
            <v>CFG(Disabled)</v>
          </cell>
          <cell r="AT423" t="str">
            <v>CFG(100KOhm PU)</v>
          </cell>
          <cell r="AV423" t="str">
            <v>CFG(Pull)</v>
          </cell>
          <cell r="AX423" t="str">
            <v>CFG(Enabled)</v>
          </cell>
          <cell r="AZ423" t="str">
            <v>NA</v>
          </cell>
          <cell r="BB423" t="str">
            <v>CFG(100MHz)</v>
          </cell>
          <cell r="BD423" t="str">
            <v>NA</v>
          </cell>
          <cell r="BF423" t="str">
            <v>NA</v>
          </cell>
          <cell r="BH423" t="str">
            <v>NA</v>
          </cell>
          <cell r="BW423">
            <v>-2692.7249999999999</v>
          </cell>
          <cell r="BX423">
            <v>-743</v>
          </cell>
          <cell r="CI423" t="str">
            <v>EIM_DA0</v>
          </cell>
        </row>
        <row r="424">
          <cell r="C424" t="str">
            <v>eim_da3</v>
          </cell>
          <cell r="E424" t="str">
            <v>GPIO</v>
          </cell>
          <cell r="I424" t="str">
            <v>weim</v>
          </cell>
          <cell r="J424" t="str">
            <v>WEIM_DA_A[3]</v>
          </cell>
          <cell r="K424" t="str">
            <v>ipu1</v>
          </cell>
          <cell r="L424" t="str">
            <v>DISP1_DAT[6]</v>
          </cell>
          <cell r="M424" t="str">
            <v>ipu1</v>
          </cell>
          <cell r="N424" t="str">
            <v>CSI1_D[6]</v>
          </cell>
          <cell r="O424" t="str">
            <v>mipi_core</v>
          </cell>
          <cell r="P424" t="str">
            <v>DPHY_TEST_OUT[5]</v>
          </cell>
          <cell r="Q424" t="str">
            <v>anatop</v>
          </cell>
          <cell r="R424" t="str">
            <v>USBPHY1_TSTI_TX_HIZ</v>
          </cell>
          <cell r="S424" t="str">
            <v>gpio3</v>
          </cell>
          <cell r="T424" t="str">
            <v>GPIO[3]</v>
          </cell>
          <cell r="U424" t="str">
            <v>tpsmp</v>
          </cell>
          <cell r="V424" t="str">
            <v>HDATA[17]</v>
          </cell>
          <cell r="W424" t="str">
            <v>sjc.sjc_gpucr1_reg[11]</v>
          </cell>
          <cell r="X424" t="str">
            <v>src</v>
          </cell>
          <cell r="Y424" t="str">
            <v>BT_CFG[3]</v>
          </cell>
          <cell r="Z424" t="str">
            <v>~src.system_rst_b</v>
          </cell>
          <cell r="AF424" t="str">
            <v>ipt_eim_da3_dir</v>
          </cell>
          <cell r="AG424" t="str">
            <v>ipt_eim_da3_in</v>
          </cell>
          <cell r="AH424" t="str">
            <v>ipt_eim_da3_out</v>
          </cell>
          <cell r="AI424" t="str">
            <v>ipt_mode</v>
          </cell>
          <cell r="AJ424" t="str">
            <v>Yes</v>
          </cell>
          <cell r="AL424" t="str">
            <v>CFG(FAST)</v>
          </cell>
          <cell r="AN424" t="str">
            <v>CFG(R0DIV6)</v>
          </cell>
          <cell r="AP424" t="str">
            <v>CFG(Disabled)</v>
          </cell>
          <cell r="AR424" t="str">
            <v>CFG(Disabled)</v>
          </cell>
          <cell r="AT424" t="str">
            <v>CFG(100KOhm PU)</v>
          </cell>
          <cell r="AV424" t="str">
            <v>CFG(Pull)</v>
          </cell>
          <cell r="AX424" t="str">
            <v>CFG(Enabled)</v>
          </cell>
          <cell r="AZ424" t="str">
            <v>NA</v>
          </cell>
          <cell r="BB424" t="str">
            <v>CFG(100MHz)</v>
          </cell>
          <cell r="BD424" t="str">
            <v>NA</v>
          </cell>
          <cell r="BF424" t="str">
            <v>NA</v>
          </cell>
          <cell r="BH424" t="str">
            <v>NA</v>
          </cell>
          <cell r="BW424">
            <v>-2692.7249999999999</v>
          </cell>
          <cell r="BX424">
            <v>-85</v>
          </cell>
          <cell r="CI424" t="str">
            <v>EIM_DA3</v>
          </cell>
        </row>
        <row r="425">
          <cell r="C425" t="str">
            <v>eim_eb1</v>
          </cell>
          <cell r="E425" t="str">
            <v>GPIO</v>
          </cell>
          <cell r="I425" t="str">
            <v>weim</v>
          </cell>
          <cell r="J425" t="str">
            <v>WEIM_EB[1]</v>
          </cell>
          <cell r="K425" t="str">
            <v>ipu1</v>
          </cell>
          <cell r="L425" t="str">
            <v>DISP1_DAT[10]</v>
          </cell>
          <cell r="M425" t="str">
            <v>ipu1</v>
          </cell>
          <cell r="N425" t="str">
            <v>CSI1_D[10]</v>
          </cell>
          <cell r="O425" t="str">
            <v>mipi_core</v>
          </cell>
          <cell r="P425" t="str">
            <v>DPHY_TEST_OUT[1]</v>
          </cell>
          <cell r="S425" t="str">
            <v>gpio2</v>
          </cell>
          <cell r="T425" t="str">
            <v>GPIO[29]</v>
          </cell>
          <cell r="U425" t="str">
            <v>tpsmp</v>
          </cell>
          <cell r="V425" t="str">
            <v>HDATA[13]</v>
          </cell>
          <cell r="W425" t="str">
            <v>sjc.sjc_gpucr1_reg[11]</v>
          </cell>
          <cell r="X425" t="str">
            <v>src</v>
          </cell>
          <cell r="Y425" t="str">
            <v>BT_CFG[28]</v>
          </cell>
          <cell r="Z425" t="str">
            <v>~src.system_rst_b</v>
          </cell>
          <cell r="AF425" t="str">
            <v>ipt_eim_eb1_dir</v>
          </cell>
          <cell r="AG425" t="str">
            <v>ipt_eim_eb1_in</v>
          </cell>
          <cell r="AH425" t="str">
            <v>ipt_eim_eb1_out</v>
          </cell>
          <cell r="AI425" t="str">
            <v>ipt_mode</v>
          </cell>
          <cell r="AJ425" t="str">
            <v>Yes</v>
          </cell>
          <cell r="AL425" t="str">
            <v>CFG(FAST)</v>
          </cell>
          <cell r="AN425" t="str">
            <v>CFG(R0DIV6)</v>
          </cell>
          <cell r="AP425" t="str">
            <v>CFG(Disabled)</v>
          </cell>
          <cell r="AR425" t="str">
            <v>CFG(Disabled)</v>
          </cell>
          <cell r="AT425" t="str">
            <v>CFG(100KOhm PU)</v>
          </cell>
          <cell r="AV425" t="str">
            <v>CFG(Pull)</v>
          </cell>
          <cell r="AX425" t="str">
            <v>CFG(Enabled)</v>
          </cell>
          <cell r="AZ425" t="str">
            <v>NA</v>
          </cell>
          <cell r="BB425" t="str">
            <v>CFG(100MHz)</v>
          </cell>
          <cell r="BD425" t="str">
            <v>NA</v>
          </cell>
          <cell r="BF425" t="str">
            <v>NA</v>
          </cell>
          <cell r="BH425" t="str">
            <v>NA</v>
          </cell>
          <cell r="BW425">
            <v>-2692.7249999999999</v>
          </cell>
          <cell r="BX425">
            <v>56</v>
          </cell>
          <cell r="CI425" t="str">
            <v>EIM_EB1</v>
          </cell>
        </row>
        <row r="426">
          <cell r="C426" t="str">
            <v>nvcc_eim__3</v>
          </cell>
          <cell r="E426" t="str">
            <v>NOISY_POWER</v>
          </cell>
          <cell r="AF426" t="str">
            <v/>
          </cell>
          <cell r="AG426" t="str">
            <v/>
          </cell>
          <cell r="AH426" t="str">
            <v/>
          </cell>
          <cell r="AI426" t="str">
            <v/>
          </cell>
          <cell r="AJ426" t="str">
            <v>NA</v>
          </cell>
          <cell r="AL426" t="str">
            <v>NA</v>
          </cell>
          <cell r="AN426" t="str">
            <v>NA</v>
          </cell>
          <cell r="AP426" t="str">
            <v>NA</v>
          </cell>
          <cell r="AR426" t="str">
            <v>NA</v>
          </cell>
          <cell r="AT426" t="str">
            <v>NA</v>
          </cell>
          <cell r="AV426" t="str">
            <v>NA</v>
          </cell>
          <cell r="AX426" t="str">
            <v>NA</v>
          </cell>
          <cell r="AZ426" t="str">
            <v>NA</v>
          </cell>
          <cell r="BB426" t="str">
            <v>NA</v>
          </cell>
          <cell r="BD426" t="str">
            <v>NA</v>
          </cell>
          <cell r="BF426" t="str">
            <v>NA</v>
          </cell>
          <cell r="BH426" t="str">
            <v>NA</v>
          </cell>
          <cell r="BW426">
            <v>-2692.7249999999999</v>
          </cell>
          <cell r="BX426">
            <v>-38</v>
          </cell>
          <cell r="CI426" t="str">
            <v>NVCC_EIM</v>
          </cell>
        </row>
        <row r="427">
          <cell r="C427" t="str">
            <v>eim_eb0</v>
          </cell>
          <cell r="E427" t="str">
            <v>GPIO</v>
          </cell>
          <cell r="I427" t="str">
            <v>weim</v>
          </cell>
          <cell r="J427" t="str">
            <v>WEIM_EB[0]</v>
          </cell>
          <cell r="K427" t="str">
            <v>ipu1</v>
          </cell>
          <cell r="L427" t="str">
            <v>DISP1_DAT[11]</v>
          </cell>
          <cell r="M427" t="str">
            <v>ipu1</v>
          </cell>
          <cell r="N427" t="str">
            <v>CSI1_D[11]</v>
          </cell>
          <cell r="O427" t="str">
            <v>mipi_core</v>
          </cell>
          <cell r="P427" t="str">
            <v>DPHY_TEST_OUT[0]</v>
          </cell>
          <cell r="Q427" t="str">
            <v>ccm</v>
          </cell>
          <cell r="R427" t="str">
            <v>PMIC_RDY</v>
          </cell>
          <cell r="S427" t="str">
            <v>gpio2</v>
          </cell>
          <cell r="T427" t="str">
            <v>GPIO[28]</v>
          </cell>
          <cell r="U427" t="str">
            <v>tpsmp</v>
          </cell>
          <cell r="V427" t="str">
            <v>HDATA[12]</v>
          </cell>
          <cell r="W427" t="str">
            <v>sjc.sjc_gpucr1_reg[11]</v>
          </cell>
          <cell r="X427" t="str">
            <v>src</v>
          </cell>
          <cell r="Y427" t="str">
            <v>BT_CFG[27]</v>
          </cell>
          <cell r="Z427" t="str">
            <v>~src.system_rst_b</v>
          </cell>
          <cell r="AF427" t="str">
            <v>ipt_eim_eb0_dir</v>
          </cell>
          <cell r="AG427" t="str">
            <v>ipt_eim_eb0_in</v>
          </cell>
          <cell r="AH427" t="str">
            <v>ipt_eim_eb0_out</v>
          </cell>
          <cell r="AI427" t="str">
            <v>ipt_mode</v>
          </cell>
          <cell r="AJ427" t="str">
            <v>Yes</v>
          </cell>
          <cell r="AL427" t="str">
            <v>CFG(FAST)</v>
          </cell>
          <cell r="AN427" t="str">
            <v>CFG(R0DIV6)</v>
          </cell>
          <cell r="AP427" t="str">
            <v>CFG(Disabled)</v>
          </cell>
          <cell r="AR427" t="str">
            <v>CFG(Disabled)</v>
          </cell>
          <cell r="AT427" t="str">
            <v>CFG(100KOhm PU)</v>
          </cell>
          <cell r="AV427" t="str">
            <v>CFG(Pull)</v>
          </cell>
          <cell r="AX427" t="str">
            <v>CFG(Enabled)</v>
          </cell>
          <cell r="AZ427" t="str">
            <v>NA</v>
          </cell>
          <cell r="BB427" t="str">
            <v>CFG(100MHz)</v>
          </cell>
          <cell r="BD427" t="str">
            <v>NA</v>
          </cell>
          <cell r="BF427" t="str">
            <v>NA</v>
          </cell>
          <cell r="BH427" t="str">
            <v>NA</v>
          </cell>
          <cell r="BW427">
            <v>-2692.7249999999999</v>
          </cell>
          <cell r="BX427">
            <v>-1072</v>
          </cell>
          <cell r="CI427" t="str">
            <v>EIM_EB0</v>
          </cell>
        </row>
        <row r="428">
          <cell r="C428" t="str">
            <v>eim_da1</v>
          </cell>
          <cell r="E428" t="str">
            <v>GPIO</v>
          </cell>
          <cell r="I428" t="str">
            <v>weim</v>
          </cell>
          <cell r="J428" t="str">
            <v>WEIM_DA_A[1]</v>
          </cell>
          <cell r="K428" t="str">
            <v>ipu1</v>
          </cell>
          <cell r="L428" t="str">
            <v>DISP1_DAT[8]</v>
          </cell>
          <cell r="M428" t="str">
            <v>ipu1</v>
          </cell>
          <cell r="N428" t="str">
            <v>CSI1_D[8]</v>
          </cell>
          <cell r="O428" t="str">
            <v>mipi_core</v>
          </cell>
          <cell r="P428" t="str">
            <v>DPHY_TEST_OUT[3]</v>
          </cell>
          <cell r="Q428" t="str">
            <v>anatop</v>
          </cell>
          <cell r="R428" t="str">
            <v>USBPHY1_TSTI_TX_LS_MODE</v>
          </cell>
          <cell r="S428" t="str">
            <v>gpio3</v>
          </cell>
          <cell r="T428" t="str">
            <v>GPIO[1]</v>
          </cell>
          <cell r="U428" t="str">
            <v>tpsmp</v>
          </cell>
          <cell r="V428" t="str">
            <v>HDATA[15]</v>
          </cell>
          <cell r="W428" t="str">
            <v>sjc.sjc_gpucr1_reg[11]</v>
          </cell>
          <cell r="X428" t="str">
            <v>src</v>
          </cell>
          <cell r="Y428" t="str">
            <v>BT_CFG[1]</v>
          </cell>
          <cell r="Z428" t="str">
            <v>~src.system_rst_b</v>
          </cell>
          <cell r="AF428" t="str">
            <v>ipt_eim_da1_dir</v>
          </cell>
          <cell r="AG428" t="str">
            <v>ipt_eim_da1_in</v>
          </cell>
          <cell r="AH428" t="str">
            <v>ipt_eim_da1_out</v>
          </cell>
          <cell r="AI428" t="str">
            <v>ipt_mode</v>
          </cell>
          <cell r="AJ428" t="str">
            <v>Yes</v>
          </cell>
          <cell r="AL428" t="str">
            <v>CFG(FAST)</v>
          </cell>
          <cell r="AN428" t="str">
            <v>CFG(R0DIV6)</v>
          </cell>
          <cell r="AP428" t="str">
            <v>CFG(Disabled)</v>
          </cell>
          <cell r="AR428" t="str">
            <v>CFG(Disabled)</v>
          </cell>
          <cell r="AT428" t="str">
            <v>CFG(100KOhm PU)</v>
          </cell>
          <cell r="AV428" t="str">
            <v>CFG(Pull)</v>
          </cell>
          <cell r="AX428" t="str">
            <v>CFG(Enabled)</v>
          </cell>
          <cell r="AZ428" t="str">
            <v>NA</v>
          </cell>
          <cell r="BB428" t="str">
            <v>CFG(100MHz)</v>
          </cell>
          <cell r="BD428" t="str">
            <v>NA</v>
          </cell>
          <cell r="BF428" t="str">
            <v>NA</v>
          </cell>
          <cell r="BH428" t="str">
            <v>NA</v>
          </cell>
          <cell r="BW428">
            <v>-2692.7249999999999</v>
          </cell>
          <cell r="BX428">
            <v>-790</v>
          </cell>
          <cell r="CI428" t="str">
            <v>EIM_DA1</v>
          </cell>
        </row>
        <row r="429">
          <cell r="C429" t="str">
            <v>eim_lba</v>
          </cell>
          <cell r="E429" t="str">
            <v>GPIO</v>
          </cell>
          <cell r="I429" t="str">
            <v>weim</v>
          </cell>
          <cell r="J429" t="str">
            <v>WEIM_LBA</v>
          </cell>
          <cell r="K429" t="str">
            <v>ipu1</v>
          </cell>
          <cell r="L429" t="str">
            <v>DI1_PIN17</v>
          </cell>
          <cell r="M429" t="str">
            <v>ecspi2</v>
          </cell>
          <cell r="N429" t="str">
            <v>SS1</v>
          </cell>
          <cell r="S429" t="str">
            <v>gpio2</v>
          </cell>
          <cell r="T429" t="str">
            <v>GPIO[27]</v>
          </cell>
          <cell r="U429" t="str">
            <v>tpsmp</v>
          </cell>
          <cell r="V429" t="str">
            <v>HDATA[11]</v>
          </cell>
          <cell r="W429" t="str">
            <v>sjc.sjc_gpucr1_reg[11]</v>
          </cell>
          <cell r="X429" t="str">
            <v>src</v>
          </cell>
          <cell r="Y429" t="str">
            <v>BT_CFG[26]</v>
          </cell>
          <cell r="Z429" t="str">
            <v>~src.system_rst_b</v>
          </cell>
          <cell r="AF429" t="str">
            <v>ipt_eim_lba_dir</v>
          </cell>
          <cell r="AG429" t="str">
            <v>ipt_eim_lba_in</v>
          </cell>
          <cell r="AH429" t="str">
            <v>ipt_eim_lba_out</v>
          </cell>
          <cell r="AI429" t="str">
            <v>ipt_mode</v>
          </cell>
          <cell r="AJ429" t="str">
            <v>Yes</v>
          </cell>
          <cell r="AL429" t="str">
            <v>CFG(FAST)</v>
          </cell>
          <cell r="AN429" t="str">
            <v>CFG(R0DIV6)</v>
          </cell>
          <cell r="AP429" t="str">
            <v>CFG(Disabled)</v>
          </cell>
          <cell r="AR429" t="str">
            <v>CFG(Disabled)</v>
          </cell>
          <cell r="AT429" t="str">
            <v>CFG(100KOhm PU)</v>
          </cell>
          <cell r="AV429" t="str">
            <v>CFG(Pull)</v>
          </cell>
          <cell r="AX429" t="str">
            <v>CFG(Enabled)</v>
          </cell>
          <cell r="AZ429" t="str">
            <v>NA</v>
          </cell>
          <cell r="BB429" t="str">
            <v>CFG(100MHz)</v>
          </cell>
          <cell r="BD429" t="str">
            <v>NA</v>
          </cell>
          <cell r="BF429" t="str">
            <v>NA</v>
          </cell>
          <cell r="BH429" t="str">
            <v>NA</v>
          </cell>
          <cell r="BW429">
            <v>-2692.7249999999999</v>
          </cell>
          <cell r="BX429">
            <v>9</v>
          </cell>
          <cell r="CI429" t="str">
            <v>EIM_LBA</v>
          </cell>
        </row>
        <row r="430">
          <cell r="C430" t="str">
            <v>eim_oe</v>
          </cell>
          <cell r="E430" t="str">
            <v>GPIO</v>
          </cell>
          <cell r="I430" t="str">
            <v>weim</v>
          </cell>
          <cell r="J430" t="str">
            <v>WEIM_OE</v>
          </cell>
          <cell r="K430" t="str">
            <v>ipu1</v>
          </cell>
          <cell r="L430" t="str">
            <v>DI1_PIN7</v>
          </cell>
          <cell r="M430" t="str">
            <v>ecspi2</v>
          </cell>
          <cell r="N430" t="str">
            <v>MISO</v>
          </cell>
          <cell r="Q430" t="str">
            <v>mipi_core</v>
          </cell>
          <cell r="R430" t="str">
            <v>DPHY_TEST_OUT[26]</v>
          </cell>
          <cell r="S430" t="str">
            <v>gpio2</v>
          </cell>
          <cell r="T430" t="str">
            <v>GPIO[25]</v>
          </cell>
          <cell r="U430" t="str">
            <v>tpsmp</v>
          </cell>
          <cell r="V430" t="str">
            <v>HDATA[9]</v>
          </cell>
          <cell r="W430" t="str">
            <v>sjc.sjc_gpucr1_reg[11]</v>
          </cell>
          <cell r="AF430" t="str">
            <v>ipt_eim_oe_dir</v>
          </cell>
          <cell r="AG430" t="str">
            <v>ipt_eim_oe_in</v>
          </cell>
          <cell r="AH430" t="str">
            <v>ipt_eim_oe_out</v>
          </cell>
          <cell r="AI430" t="str">
            <v>ipt_mode</v>
          </cell>
          <cell r="AJ430" t="str">
            <v>Yes</v>
          </cell>
          <cell r="AL430" t="str">
            <v>CFG(FAST)</v>
          </cell>
          <cell r="AN430" t="str">
            <v>CFG(R0DIV6)</v>
          </cell>
          <cell r="AP430" t="str">
            <v>CFG(Disabled)</v>
          </cell>
          <cell r="AR430" t="str">
            <v>CFG(Disabled)</v>
          </cell>
          <cell r="AT430" t="str">
            <v>CFG(100KOhm PU)</v>
          </cell>
          <cell r="AV430" t="str">
            <v>CFG(Pull)</v>
          </cell>
          <cell r="AX430" t="str">
            <v>CFG(Enabled)</v>
          </cell>
          <cell r="AZ430" t="str">
            <v>NA</v>
          </cell>
          <cell r="BB430" t="str">
            <v>CFG(100MHz)</v>
          </cell>
          <cell r="BD430" t="str">
            <v>NA</v>
          </cell>
          <cell r="BF430" t="str">
            <v>NA</v>
          </cell>
          <cell r="BH430" t="str">
            <v>NA</v>
          </cell>
          <cell r="BW430">
            <v>-2692.7249999999999</v>
          </cell>
          <cell r="BX430">
            <v>291</v>
          </cell>
          <cell r="CI430" t="str">
            <v>EIM_OE</v>
          </cell>
        </row>
        <row r="431">
          <cell r="C431" t="str">
            <v>eim_rw</v>
          </cell>
          <cell r="E431" t="str">
            <v>GPIO</v>
          </cell>
          <cell r="I431" t="str">
            <v>weim</v>
          </cell>
          <cell r="J431" t="str">
            <v>WEIM_RW</v>
          </cell>
          <cell r="K431" t="str">
            <v>ipu1</v>
          </cell>
          <cell r="L431" t="str">
            <v>DI1_PIN8</v>
          </cell>
          <cell r="M431" t="str">
            <v>ecspi2</v>
          </cell>
          <cell r="N431" t="str">
            <v>SS0</v>
          </cell>
          <cell r="Q431" t="str">
            <v>mipi_core</v>
          </cell>
          <cell r="R431" t="str">
            <v>DPHY_TEST_OUT[27]</v>
          </cell>
          <cell r="S431" t="str">
            <v>gpio2</v>
          </cell>
          <cell r="T431" t="str">
            <v>GPIO[26]</v>
          </cell>
          <cell r="U431" t="str">
            <v>tpsmp</v>
          </cell>
          <cell r="V431" t="str">
            <v>HDATA[10]</v>
          </cell>
          <cell r="W431" t="str">
            <v>sjc.sjc_gpucr1_reg[11]</v>
          </cell>
          <cell r="X431" t="str">
            <v>src</v>
          </cell>
          <cell r="Y431" t="str">
            <v>BT_CFG[29]</v>
          </cell>
          <cell r="Z431" t="str">
            <v>~src.system_rst_b</v>
          </cell>
          <cell r="AF431" t="str">
            <v>ipt_eim_rw_dir</v>
          </cell>
          <cell r="AG431" t="str">
            <v>ipt_eim_rw_in</v>
          </cell>
          <cell r="AH431" t="str">
            <v>ipt_eim_rw_out</v>
          </cell>
          <cell r="AI431" t="str">
            <v>ipt_mode</v>
          </cell>
          <cell r="AJ431" t="str">
            <v>Yes</v>
          </cell>
          <cell r="AL431" t="str">
            <v>CFG(FAST)</v>
          </cell>
          <cell r="AN431" t="str">
            <v>CFG(R0DIV6)</v>
          </cell>
          <cell r="AP431" t="str">
            <v>CFG(Disabled)</v>
          </cell>
          <cell r="AR431" t="str">
            <v>CFG(Disabled)</v>
          </cell>
          <cell r="AT431" t="str">
            <v>CFG(100KOhm PU)</v>
          </cell>
          <cell r="AV431" t="str">
            <v>CFG(Pull)</v>
          </cell>
          <cell r="AX431" t="str">
            <v>CFG(Enabled)</v>
          </cell>
          <cell r="AZ431" t="str">
            <v>NA</v>
          </cell>
          <cell r="BB431" t="str">
            <v>CFG(100MHz)</v>
          </cell>
          <cell r="BD431" t="str">
            <v>NA</v>
          </cell>
          <cell r="BF431" t="str">
            <v>NA</v>
          </cell>
          <cell r="BH431" t="str">
            <v>NA</v>
          </cell>
          <cell r="BW431">
            <v>-2692.7249999999999</v>
          </cell>
          <cell r="BX431">
            <v>949</v>
          </cell>
          <cell r="CI431" t="str">
            <v>EIM_RW</v>
          </cell>
        </row>
        <row r="432">
          <cell r="C432" t="str">
            <v>nvcc_eim__4</v>
          </cell>
          <cell r="E432" t="str">
            <v>NOISY_POWER</v>
          </cell>
          <cell r="AF432" t="str">
            <v/>
          </cell>
          <cell r="AG432" t="str">
            <v/>
          </cell>
          <cell r="AH432" t="str">
            <v/>
          </cell>
          <cell r="AI432" t="str">
            <v/>
          </cell>
          <cell r="AJ432" t="str">
            <v>NA</v>
          </cell>
          <cell r="AL432" t="str">
            <v>NA</v>
          </cell>
          <cell r="AN432" t="str">
            <v>NA</v>
          </cell>
          <cell r="AP432" t="str">
            <v>NA</v>
          </cell>
          <cell r="AR432" t="str">
            <v>NA</v>
          </cell>
          <cell r="AT432" t="str">
            <v>NA</v>
          </cell>
          <cell r="AV432" t="str">
            <v>NA</v>
          </cell>
          <cell r="AX432" t="str">
            <v>NA</v>
          </cell>
          <cell r="AZ432" t="str">
            <v>NA</v>
          </cell>
          <cell r="BB432" t="str">
            <v>NA</v>
          </cell>
          <cell r="BD432" t="str">
            <v>NA</v>
          </cell>
          <cell r="BF432" t="str">
            <v>NA</v>
          </cell>
          <cell r="BH432" t="str">
            <v>NA</v>
          </cell>
          <cell r="BW432">
            <v>-2692.7249999999999</v>
          </cell>
          <cell r="BX432">
            <v>-320</v>
          </cell>
          <cell r="CI432" t="str">
            <v>NVCC_EIM</v>
          </cell>
        </row>
        <row r="433">
          <cell r="C433" t="str">
            <v>eim_cs1</v>
          </cell>
          <cell r="E433" t="str">
            <v>GPIO</v>
          </cell>
          <cell r="I433" t="str">
            <v>weim</v>
          </cell>
          <cell r="J433" t="str">
            <v>WEIM_CS[1]</v>
          </cell>
          <cell r="K433" t="str">
            <v>ipu1</v>
          </cell>
          <cell r="L433" t="str">
            <v>DI1_PIN6</v>
          </cell>
          <cell r="M433" t="str">
            <v>ecspi2</v>
          </cell>
          <cell r="N433" t="str">
            <v>MOSI</v>
          </cell>
          <cell r="Q433" t="str">
            <v>mipi_core</v>
          </cell>
          <cell r="R433" t="str">
            <v>DPHY_TEST_OUT[25]</v>
          </cell>
          <cell r="S433" t="str">
            <v>gpio2</v>
          </cell>
          <cell r="T433" t="str">
            <v>GPIO[24]</v>
          </cell>
          <cell r="U433" t="str">
            <v>tpsmp</v>
          </cell>
          <cell r="V433" t="str">
            <v>HDATA[8]</v>
          </cell>
          <cell r="W433" t="str">
            <v>sjc.sjc_gpucr1_reg[11]</v>
          </cell>
          <cell r="AF433" t="str">
            <v>ipt_eim_cs1_dir</v>
          </cell>
          <cell r="AG433" t="str">
            <v>ipt_eim_cs1_in</v>
          </cell>
          <cell r="AH433" t="str">
            <v>ipt_eim_cs1_out</v>
          </cell>
          <cell r="AI433" t="str">
            <v>ipt_mode</v>
          </cell>
          <cell r="AJ433" t="str">
            <v>Yes</v>
          </cell>
          <cell r="AL433" t="str">
            <v>CFG(FAST)</v>
          </cell>
          <cell r="AN433" t="str">
            <v>CFG(R0DIV6)</v>
          </cell>
          <cell r="AP433" t="str">
            <v>CFG(Disabled)</v>
          </cell>
          <cell r="AR433" t="str">
            <v>CFG(Disabled)</v>
          </cell>
          <cell r="AT433" t="str">
            <v>CFG(100KOhm PU)</v>
          </cell>
          <cell r="AV433" t="str">
            <v>CFG(Pull)</v>
          </cell>
          <cell r="AX433" t="str">
            <v>CFG(Enabled)</v>
          </cell>
          <cell r="AZ433" t="str">
            <v>NA</v>
          </cell>
          <cell r="BB433" t="str">
            <v>CFG(100MHz)</v>
          </cell>
          <cell r="BD433" t="str">
            <v>NA</v>
          </cell>
          <cell r="BF433" t="str">
            <v>NA</v>
          </cell>
          <cell r="BH433" t="str">
            <v>NA</v>
          </cell>
          <cell r="BW433">
            <v>-2692.7249999999999</v>
          </cell>
          <cell r="BX433">
            <v>1466</v>
          </cell>
          <cell r="CI433" t="str">
            <v>EIM_CS1</v>
          </cell>
        </row>
        <row r="434">
          <cell r="C434" t="str">
            <v>eim_a16</v>
          </cell>
          <cell r="E434" t="str">
            <v>GPIO</v>
          </cell>
          <cell r="I434" t="str">
            <v>weim</v>
          </cell>
          <cell r="J434" t="str">
            <v>WEIM_A[16]</v>
          </cell>
          <cell r="K434" t="str">
            <v>ipu1</v>
          </cell>
          <cell r="L434" t="str">
            <v>DI1_DISP_CLK</v>
          </cell>
          <cell r="M434" t="str">
            <v>ipu1</v>
          </cell>
          <cell r="N434" t="str">
            <v>CSI1_PIXCLK</v>
          </cell>
          <cell r="Q434" t="str">
            <v>mipi_core</v>
          </cell>
          <cell r="R434" t="str">
            <v>DPHY_TEST_OUT[23]</v>
          </cell>
          <cell r="S434" t="str">
            <v>gpio2</v>
          </cell>
          <cell r="T434" t="str">
            <v>GPIO[22]</v>
          </cell>
          <cell r="U434" t="str">
            <v>tpsmp</v>
          </cell>
          <cell r="V434" t="str">
            <v>HDATA[6]</v>
          </cell>
          <cell r="W434" t="str">
            <v>sjc.sjc_gpucr1_reg[11]</v>
          </cell>
          <cell r="X434" t="str">
            <v>src</v>
          </cell>
          <cell r="Y434" t="str">
            <v>BT_CFG[16]</v>
          </cell>
          <cell r="Z434" t="str">
            <v>~src.system_rst_b</v>
          </cell>
          <cell r="AF434" t="str">
            <v>ipt_eim_a16_dir</v>
          </cell>
          <cell r="AG434" t="str">
            <v>ipt_eim_a16_in</v>
          </cell>
          <cell r="AH434" t="str">
            <v>ipt_eim_a16_out</v>
          </cell>
          <cell r="AI434" t="str">
            <v>ipt_mode</v>
          </cell>
          <cell r="AJ434" t="str">
            <v>Yes</v>
          </cell>
          <cell r="AL434" t="str">
            <v>CFG(FAST)</v>
          </cell>
          <cell r="AN434" t="str">
            <v>CFG(R0DIV6)</v>
          </cell>
          <cell r="AP434" t="str">
            <v>CFG(Disabled)</v>
          </cell>
          <cell r="AR434" t="str">
            <v>CFG(Disabled)</v>
          </cell>
          <cell r="AT434" t="str">
            <v>CFG(100KOhm PU)</v>
          </cell>
          <cell r="AV434" t="str">
            <v>CFG(Pull)</v>
          </cell>
          <cell r="AX434" t="str">
            <v>CFG(Enabled)</v>
          </cell>
          <cell r="AZ434" t="str">
            <v>NA</v>
          </cell>
          <cell r="BB434" t="str">
            <v>CFG(100MHz)</v>
          </cell>
          <cell r="BD434" t="str">
            <v>NA</v>
          </cell>
          <cell r="BF434" t="str">
            <v>NA</v>
          </cell>
          <cell r="BH434" t="str">
            <v>NA</v>
          </cell>
          <cell r="BW434">
            <v>-2692.7249999999999</v>
          </cell>
          <cell r="BX434">
            <v>1043</v>
          </cell>
          <cell r="CI434" t="str">
            <v>EIM_A16</v>
          </cell>
        </row>
        <row r="435">
          <cell r="C435" t="str">
            <v>eim_a18</v>
          </cell>
          <cell r="E435" t="str">
            <v>GPIO</v>
          </cell>
          <cell r="I435" t="str">
            <v>weim</v>
          </cell>
          <cell r="J435" t="str">
            <v>WEIM_A[18]</v>
          </cell>
          <cell r="K435" t="str">
            <v>ipu1</v>
          </cell>
          <cell r="L435" t="str">
            <v>DISP1_DAT[13]</v>
          </cell>
          <cell r="M435" t="str">
            <v>ipu1</v>
          </cell>
          <cell r="N435" t="str">
            <v>CSI1_D[13]</v>
          </cell>
          <cell r="Q435" t="str">
            <v>mipi_core</v>
          </cell>
          <cell r="R435" t="str">
            <v>DPHY_TEST_OUT[21]</v>
          </cell>
          <cell r="S435" t="str">
            <v>gpio2</v>
          </cell>
          <cell r="T435" t="str">
            <v>GPIO[20]</v>
          </cell>
          <cell r="U435" t="str">
            <v>tpsmp</v>
          </cell>
          <cell r="V435" t="str">
            <v>HDATA[4]</v>
          </cell>
          <cell r="W435" t="str">
            <v>sjc.sjc_gpucr1_reg[11]</v>
          </cell>
          <cell r="X435" t="str">
            <v>src</v>
          </cell>
          <cell r="Y435" t="str">
            <v>BT_CFG[18]</v>
          </cell>
          <cell r="Z435" t="str">
            <v>~src.system_rst_b</v>
          </cell>
          <cell r="AF435" t="str">
            <v>ipt_eim_a18_dir</v>
          </cell>
          <cell r="AG435" t="str">
            <v>ipt_eim_a18_in</v>
          </cell>
          <cell r="AH435" t="str">
            <v>ipt_eim_a18_out</v>
          </cell>
          <cell r="AI435" t="str">
            <v>ipt_mode</v>
          </cell>
          <cell r="AJ435" t="str">
            <v>Yes</v>
          </cell>
          <cell r="AL435" t="str">
            <v>CFG(FAST)</v>
          </cell>
          <cell r="AN435" t="str">
            <v>CFG(R0DIV6)</v>
          </cell>
          <cell r="AP435" t="str">
            <v>CFG(Disabled)</v>
          </cell>
          <cell r="AR435" t="str">
            <v>CFG(Disabled)</v>
          </cell>
          <cell r="AT435" t="str">
            <v>CFG(100KOhm PU)</v>
          </cell>
          <cell r="AV435" t="str">
            <v>CFG(Pull)</v>
          </cell>
          <cell r="AX435" t="str">
            <v>CFG(Enabled)</v>
          </cell>
          <cell r="AZ435" t="str">
            <v>NA</v>
          </cell>
          <cell r="BB435" t="str">
            <v>CFG(100MHz)</v>
          </cell>
          <cell r="BD435" t="str">
            <v>NA</v>
          </cell>
          <cell r="BF435" t="str">
            <v>NA</v>
          </cell>
          <cell r="BH435" t="str">
            <v>NA</v>
          </cell>
          <cell r="BW435">
            <v>-2692.7249999999999</v>
          </cell>
          <cell r="BX435">
            <v>-1542</v>
          </cell>
          <cell r="CI435" t="str">
            <v>EIM_A18</v>
          </cell>
        </row>
        <row r="436">
          <cell r="C436" t="str">
            <v>eim_cs0</v>
          </cell>
          <cell r="E436" t="str">
            <v>GPIO</v>
          </cell>
          <cell r="I436" t="str">
            <v>weim</v>
          </cell>
          <cell r="J436" t="str">
            <v>WEIM_CS[0]</v>
          </cell>
          <cell r="K436" t="str">
            <v>ipu1</v>
          </cell>
          <cell r="L436" t="str">
            <v>DI1_PIN5</v>
          </cell>
          <cell r="M436" t="str">
            <v>ecspi2</v>
          </cell>
          <cell r="N436" t="str">
            <v>SCLK</v>
          </cell>
          <cell r="Q436" t="str">
            <v>mipi_core</v>
          </cell>
          <cell r="R436" t="str">
            <v>DPHY_TEST_OUT[24]</v>
          </cell>
          <cell r="S436" t="str">
            <v>gpio2</v>
          </cell>
          <cell r="T436" t="str">
            <v>GPIO[23]</v>
          </cell>
          <cell r="U436" t="str">
            <v>tpsmp</v>
          </cell>
          <cell r="V436" t="str">
            <v>HDATA[7]</v>
          </cell>
          <cell r="W436" t="str">
            <v>sjc.sjc_gpucr1_reg[11]</v>
          </cell>
          <cell r="AF436" t="str">
            <v>ipt_eim_cs0_dir</v>
          </cell>
          <cell r="AG436" t="str">
            <v>ipt_eim_cs0_in</v>
          </cell>
          <cell r="AH436" t="str">
            <v>ipt_eim_cs0_out</v>
          </cell>
          <cell r="AI436" t="str">
            <v>ipt_mode</v>
          </cell>
          <cell r="AJ436" t="str">
            <v>Yes</v>
          </cell>
          <cell r="AL436" t="str">
            <v>CFG(FAST)</v>
          </cell>
          <cell r="AN436" t="str">
            <v>CFG(R0DIV6)</v>
          </cell>
          <cell r="AP436" t="str">
            <v>CFG(Disabled)</v>
          </cell>
          <cell r="AR436" t="str">
            <v>CFG(Disabled)</v>
          </cell>
          <cell r="AT436" t="str">
            <v>CFG(100KOhm PU)</v>
          </cell>
          <cell r="AV436" t="str">
            <v>CFG(Pull)</v>
          </cell>
          <cell r="AX436" t="str">
            <v>CFG(Enabled)</v>
          </cell>
          <cell r="AZ436" t="str">
            <v>NA</v>
          </cell>
          <cell r="BB436" t="str">
            <v>CFG(100MHz)</v>
          </cell>
          <cell r="BD436" t="str">
            <v>NA</v>
          </cell>
          <cell r="BF436" t="str">
            <v>NA</v>
          </cell>
          <cell r="BH436" t="str">
            <v>NA</v>
          </cell>
          <cell r="BW436">
            <v>-2692.7249999999999</v>
          </cell>
          <cell r="BX436">
            <v>620</v>
          </cell>
          <cell r="CI436" t="str">
            <v>EIM_CS0</v>
          </cell>
        </row>
        <row r="437">
          <cell r="C437" t="str">
            <v>eim_a23</v>
          </cell>
          <cell r="E437" t="str">
            <v>GPIO</v>
          </cell>
          <cell r="I437" t="str">
            <v>weim</v>
          </cell>
          <cell r="J437" t="str">
            <v>WEIM_A[23]</v>
          </cell>
          <cell r="K437" t="str">
            <v>ipu1</v>
          </cell>
          <cell r="L437" t="str">
            <v>DISP1_DAT[18]</v>
          </cell>
          <cell r="M437" t="str">
            <v>ipu1</v>
          </cell>
          <cell r="N437" t="str">
            <v>CSI1_D[18]</v>
          </cell>
          <cell r="Q437" t="str">
            <v>ipu1</v>
          </cell>
          <cell r="R437" t="str">
            <v>SISG[3]</v>
          </cell>
          <cell r="S437" t="str">
            <v>gpio6</v>
          </cell>
          <cell r="T437" t="str">
            <v>GPIO[6]</v>
          </cell>
          <cell r="U437" t="str">
            <v>pl301_sim_mx6dl_per1</v>
          </cell>
          <cell r="V437" t="str">
            <v>HPROT[3]</v>
          </cell>
          <cell r="W437" t="str">
            <v>sjc.sjc_gpucr1_reg[11]</v>
          </cell>
          <cell r="X437" t="str">
            <v>src</v>
          </cell>
          <cell r="Y437" t="str">
            <v>BT_CFG[23]</v>
          </cell>
          <cell r="Z437" t="str">
            <v>~src.system_rst_b</v>
          </cell>
          <cell r="AF437" t="str">
            <v>ipt_eim_a23_dir</v>
          </cell>
          <cell r="AG437" t="str">
            <v>ipt_eim_a23_in</v>
          </cell>
          <cell r="AH437" t="str">
            <v>ipt_eim_a23_out</v>
          </cell>
          <cell r="AI437" t="str">
            <v>ipt_mode</v>
          </cell>
          <cell r="AJ437" t="str">
            <v>Yes</v>
          </cell>
          <cell r="AL437" t="str">
            <v>CFG(FAST)</v>
          </cell>
          <cell r="AN437" t="str">
            <v>CFG(R0DIV6)</v>
          </cell>
          <cell r="AP437" t="str">
            <v>CFG(Disabled)</v>
          </cell>
          <cell r="AR437" t="str">
            <v>CFG(Disabled)</v>
          </cell>
          <cell r="AT437" t="str">
            <v>CFG(100KOhm PU)</v>
          </cell>
          <cell r="AV437" t="str">
            <v>CFG(Pull)</v>
          </cell>
          <cell r="AX437" t="str">
            <v>CFG(Enabled)</v>
          </cell>
          <cell r="AZ437" t="str">
            <v>NA</v>
          </cell>
          <cell r="BB437" t="str">
            <v>CFG(100MHz)</v>
          </cell>
          <cell r="BD437" t="str">
            <v>NA</v>
          </cell>
          <cell r="BF437" t="str">
            <v>NA</v>
          </cell>
          <cell r="BH437" t="str">
            <v>NA</v>
          </cell>
          <cell r="BW437">
            <v>-2692.7249999999999</v>
          </cell>
          <cell r="BX437">
            <v>1231</v>
          </cell>
          <cell r="CI437" t="str">
            <v>EIM_A23</v>
          </cell>
        </row>
        <row r="438">
          <cell r="C438" t="str">
            <v>nvcc_eim__5</v>
          </cell>
          <cell r="E438" t="str">
            <v>NOISY_POWER</v>
          </cell>
          <cell r="AF438" t="str">
            <v/>
          </cell>
          <cell r="AG438" t="str">
            <v/>
          </cell>
          <cell r="AH438" t="str">
            <v/>
          </cell>
          <cell r="AI438" t="str">
            <v/>
          </cell>
          <cell r="AJ438" t="str">
            <v>NA</v>
          </cell>
          <cell r="AL438" t="str">
            <v>NA</v>
          </cell>
          <cell r="AN438" t="str">
            <v>NA</v>
          </cell>
          <cell r="AP438" t="str">
            <v>NA</v>
          </cell>
          <cell r="AR438" t="str">
            <v>NA</v>
          </cell>
          <cell r="AT438" t="str">
            <v>NA</v>
          </cell>
          <cell r="AV438" t="str">
            <v>NA</v>
          </cell>
          <cell r="AX438" t="str">
            <v>NA</v>
          </cell>
          <cell r="AZ438" t="str">
            <v>NA</v>
          </cell>
          <cell r="BB438" t="str">
            <v>NA</v>
          </cell>
          <cell r="BD438" t="str">
            <v>NA</v>
          </cell>
          <cell r="BF438" t="str">
            <v>NA</v>
          </cell>
          <cell r="BH438" t="str">
            <v>NA</v>
          </cell>
          <cell r="BW438">
            <v>-2692.7249999999999</v>
          </cell>
          <cell r="BX438">
            <v>-931</v>
          </cell>
          <cell r="CI438" t="str">
            <v>NVCC_EIM</v>
          </cell>
        </row>
        <row r="439">
          <cell r="C439" t="str">
            <v>eim_a21</v>
          </cell>
          <cell r="E439" t="str">
            <v>GPIO</v>
          </cell>
          <cell r="I439" t="str">
            <v>weim</v>
          </cell>
          <cell r="J439" t="str">
            <v>WEIM_A[21]</v>
          </cell>
          <cell r="K439" t="str">
            <v>ipu1</v>
          </cell>
          <cell r="L439" t="str">
            <v>DISP1_DAT[16]</v>
          </cell>
          <cell r="M439" t="str">
            <v>ipu1</v>
          </cell>
          <cell r="N439" t="str">
            <v>CSI1_D[16]</v>
          </cell>
          <cell r="Q439" t="str">
            <v>mipi_core</v>
          </cell>
          <cell r="R439" t="str">
            <v>DPHY_TEST_OUT[18]</v>
          </cell>
          <cell r="S439" t="str">
            <v>gpio2</v>
          </cell>
          <cell r="T439" t="str">
            <v>GPIO[17]</v>
          </cell>
          <cell r="U439" t="str">
            <v>tpsmp</v>
          </cell>
          <cell r="V439" t="str">
            <v>HDATA[1]</v>
          </cell>
          <cell r="W439" t="str">
            <v>sjc.sjc_gpucr1_reg[11]</v>
          </cell>
          <cell r="X439" t="str">
            <v>src</v>
          </cell>
          <cell r="Y439" t="str">
            <v>BT_CFG[21]</v>
          </cell>
          <cell r="Z439" t="str">
            <v>~src.system_rst_b</v>
          </cell>
          <cell r="AF439" t="str">
            <v>ipt_eim_a21_dir</v>
          </cell>
          <cell r="AG439" t="str">
            <v>ipt_eim_a21_in</v>
          </cell>
          <cell r="AH439" t="str">
            <v>ipt_eim_a21_out</v>
          </cell>
          <cell r="AI439" t="str">
            <v>ipt_mode</v>
          </cell>
          <cell r="AJ439" t="str">
            <v>Yes</v>
          </cell>
          <cell r="AL439" t="str">
            <v>CFG(FAST)</v>
          </cell>
          <cell r="AN439" t="str">
            <v>CFG(R0DIV6)</v>
          </cell>
          <cell r="AP439" t="str">
            <v>CFG(Disabled)</v>
          </cell>
          <cell r="AR439" t="str">
            <v>CFG(Disabled)</v>
          </cell>
          <cell r="AT439" t="str">
            <v>CFG(100KOhm PU)</v>
          </cell>
          <cell r="AV439" t="str">
            <v>CFG(Pull)</v>
          </cell>
          <cell r="AX439" t="str">
            <v>CFG(Enabled)</v>
          </cell>
          <cell r="AZ439" t="str">
            <v>NA</v>
          </cell>
          <cell r="BB439" t="str">
            <v>CFG(100MHz)</v>
          </cell>
          <cell r="BD439" t="str">
            <v>NA</v>
          </cell>
          <cell r="BF439" t="str">
            <v>NA</v>
          </cell>
          <cell r="BH439" t="str">
            <v>NA</v>
          </cell>
          <cell r="BW439">
            <v>-2692.7249999999999</v>
          </cell>
          <cell r="BX439">
            <v>103</v>
          </cell>
          <cell r="CI439" t="str">
            <v>EIM_A21</v>
          </cell>
        </row>
        <row r="440">
          <cell r="C440" t="str">
            <v>eim_a19</v>
          </cell>
          <cell r="E440" t="str">
            <v>GPIO</v>
          </cell>
          <cell r="I440" t="str">
            <v>weim</v>
          </cell>
          <cell r="J440" t="str">
            <v>WEIM_A[19]</v>
          </cell>
          <cell r="K440" t="str">
            <v>ipu1</v>
          </cell>
          <cell r="L440" t="str">
            <v>DISP1_DAT[14]</v>
          </cell>
          <cell r="M440" t="str">
            <v>ipu1</v>
          </cell>
          <cell r="N440" t="str">
            <v>CSI1_D[14]</v>
          </cell>
          <cell r="Q440" t="str">
            <v>mipi_core</v>
          </cell>
          <cell r="R440" t="str">
            <v>DPHY_TEST_OUT[20]</v>
          </cell>
          <cell r="S440" t="str">
            <v>gpio2</v>
          </cell>
          <cell r="T440" t="str">
            <v>GPIO[19]</v>
          </cell>
          <cell r="U440" t="str">
            <v>tpsmp</v>
          </cell>
          <cell r="V440" t="str">
            <v>HDATA[3]</v>
          </cell>
          <cell r="W440" t="str">
            <v>sjc.sjc_gpucr1_reg[11]</v>
          </cell>
          <cell r="X440" t="str">
            <v>src</v>
          </cell>
          <cell r="Y440" t="str">
            <v>BT_CFG[19]</v>
          </cell>
          <cell r="Z440" t="str">
            <v>~src.system_rst_b</v>
          </cell>
          <cell r="AF440" t="str">
            <v>ipt_eim_a19_dir</v>
          </cell>
          <cell r="AG440" t="str">
            <v>ipt_eim_a19_in</v>
          </cell>
          <cell r="AH440" t="str">
            <v>ipt_eim_a19_out</v>
          </cell>
          <cell r="AI440" t="str">
            <v>ipt_mode</v>
          </cell>
          <cell r="AJ440" t="str">
            <v>Yes</v>
          </cell>
          <cell r="AL440" t="str">
            <v>CFG(FAST)</v>
          </cell>
          <cell r="AN440" t="str">
            <v>CFG(R0DIV6)</v>
          </cell>
          <cell r="AP440" t="str">
            <v>CFG(Disabled)</v>
          </cell>
          <cell r="AR440" t="str">
            <v>CFG(Disabled)</v>
          </cell>
          <cell r="AT440" t="str">
            <v>CFG(100KOhm PU)</v>
          </cell>
          <cell r="AV440" t="str">
            <v>CFG(Pull)</v>
          </cell>
          <cell r="AX440" t="str">
            <v>CFG(Enabled)</v>
          </cell>
          <cell r="AZ440" t="str">
            <v>NA</v>
          </cell>
          <cell r="BB440" t="str">
            <v>CFG(100MHz)</v>
          </cell>
          <cell r="BD440" t="str">
            <v>NA</v>
          </cell>
          <cell r="BF440" t="str">
            <v>NA</v>
          </cell>
          <cell r="BH440" t="str">
            <v>NA</v>
          </cell>
          <cell r="BW440">
            <v>-2692.7249999999999</v>
          </cell>
          <cell r="BX440">
            <v>150</v>
          </cell>
          <cell r="CI440" t="str">
            <v>EIM_A19</v>
          </cell>
        </row>
        <row r="441">
          <cell r="C441" t="str">
            <v>eim_a20</v>
          </cell>
          <cell r="E441" t="str">
            <v>GPIO</v>
          </cell>
          <cell r="I441" t="str">
            <v>weim</v>
          </cell>
          <cell r="J441" t="str">
            <v>WEIM_A[20]</v>
          </cell>
          <cell r="K441" t="str">
            <v>ipu1</v>
          </cell>
          <cell r="L441" t="str">
            <v>DISP1_DAT[15]</v>
          </cell>
          <cell r="M441" t="str">
            <v>ipu1</v>
          </cell>
          <cell r="N441" t="str">
            <v>CSI1_D[15]</v>
          </cell>
          <cell r="Q441" t="str">
            <v>mipi_core</v>
          </cell>
          <cell r="R441" t="str">
            <v>DPHY_TEST_OUT[19]</v>
          </cell>
          <cell r="S441" t="str">
            <v>gpio2</v>
          </cell>
          <cell r="T441" t="str">
            <v>GPIO[18]</v>
          </cell>
          <cell r="U441" t="str">
            <v>tpsmp</v>
          </cell>
          <cell r="V441" t="str">
            <v>HDATA[2]</v>
          </cell>
          <cell r="W441" t="str">
            <v>sjc.sjc_gpucr1_reg[11]</v>
          </cell>
          <cell r="X441" t="str">
            <v>src</v>
          </cell>
          <cell r="Y441" t="str">
            <v>BT_CFG[20]</v>
          </cell>
          <cell r="Z441" t="str">
            <v>~src.system_rst_b</v>
          </cell>
          <cell r="AF441" t="str">
            <v>ipt_eim_a20_dir</v>
          </cell>
          <cell r="AG441" t="str">
            <v>ipt_eim_a20_in</v>
          </cell>
          <cell r="AH441" t="str">
            <v>ipt_eim_a20_out</v>
          </cell>
          <cell r="AI441" t="str">
            <v>ipt_mode</v>
          </cell>
          <cell r="AJ441" t="str">
            <v>Yes</v>
          </cell>
          <cell r="AL441" t="str">
            <v>CFG(FAST)</v>
          </cell>
          <cell r="AN441" t="str">
            <v>CFG(R0DIV6)</v>
          </cell>
          <cell r="AP441" t="str">
            <v>CFG(Disabled)</v>
          </cell>
          <cell r="AR441" t="str">
            <v>CFG(Disabled)</v>
          </cell>
          <cell r="AT441" t="str">
            <v>CFG(100KOhm PU)</v>
          </cell>
          <cell r="AV441" t="str">
            <v>CFG(Pull)</v>
          </cell>
          <cell r="AX441" t="str">
            <v>CFG(Enabled)</v>
          </cell>
          <cell r="AZ441" t="str">
            <v>NA</v>
          </cell>
          <cell r="BB441" t="str">
            <v>CFG(100MHz)</v>
          </cell>
          <cell r="BD441" t="str">
            <v>NA</v>
          </cell>
          <cell r="BF441" t="str">
            <v>NA</v>
          </cell>
          <cell r="BH441" t="str">
            <v>NA</v>
          </cell>
          <cell r="BW441">
            <v>-2692.7249999999999</v>
          </cell>
          <cell r="BX441">
            <v>197</v>
          </cell>
          <cell r="CI441" t="str">
            <v>EIM_A20</v>
          </cell>
        </row>
        <row r="442">
          <cell r="C442" t="str">
            <v>eim_a24</v>
          </cell>
          <cell r="E442" t="str">
            <v>GPIO</v>
          </cell>
          <cell r="I442" t="str">
            <v>weim</v>
          </cell>
          <cell r="J442" t="str">
            <v>WEIM_A[24]</v>
          </cell>
          <cell r="K442" t="str">
            <v>ipu1</v>
          </cell>
          <cell r="L442" t="str">
            <v>DISP1_DAT[19]</v>
          </cell>
          <cell r="M442" t="str">
            <v>ipu1</v>
          </cell>
          <cell r="N442" t="str">
            <v>CSI1_D[19]</v>
          </cell>
          <cell r="Q442" t="str">
            <v>ipu1</v>
          </cell>
          <cell r="R442" t="str">
            <v>SISG[2]</v>
          </cell>
          <cell r="S442" t="str">
            <v>gpio5</v>
          </cell>
          <cell r="T442" t="str">
            <v>GPIO[4]</v>
          </cell>
          <cell r="U442" t="str">
            <v>pl301_sim_mx6dl_per1</v>
          </cell>
          <cell r="V442" t="str">
            <v>HPROT[2]</v>
          </cell>
          <cell r="W442" t="str">
            <v>sjc.sjc_gpucr1_reg[11]</v>
          </cell>
          <cell r="X442" t="str">
            <v>src</v>
          </cell>
          <cell r="Y442" t="str">
            <v>BT_CFG[24]</v>
          </cell>
          <cell r="Z442" t="str">
            <v>~src.system_rst_b</v>
          </cell>
          <cell r="AF442" t="str">
            <v>ipt_eim_a24_dir</v>
          </cell>
          <cell r="AG442" t="str">
            <v>ipt_eim_a24_in</v>
          </cell>
          <cell r="AH442" t="str">
            <v>ipt_eim_a24_out</v>
          </cell>
          <cell r="AI442" t="str">
            <v>ipt_mode</v>
          </cell>
          <cell r="AJ442" t="str">
            <v>Yes</v>
          </cell>
          <cell r="AL442" t="str">
            <v>CFG(FAST)</v>
          </cell>
          <cell r="AN442" t="str">
            <v>CFG(R0DIV6)</v>
          </cell>
          <cell r="AP442" t="str">
            <v>CFG(Disabled)</v>
          </cell>
          <cell r="AR442" t="str">
            <v>CFG(Disabled)</v>
          </cell>
          <cell r="AT442" t="str">
            <v>CFG(100KOhm PU)</v>
          </cell>
          <cell r="AV442" t="str">
            <v>CFG(Pull)</v>
          </cell>
          <cell r="AX442" t="str">
            <v>CFG(Enabled)</v>
          </cell>
          <cell r="AZ442" t="str">
            <v>NA</v>
          </cell>
          <cell r="BB442" t="str">
            <v>CFG(100MHz)</v>
          </cell>
          <cell r="BD442" t="str">
            <v>NA</v>
          </cell>
          <cell r="BF442" t="str">
            <v>NA</v>
          </cell>
          <cell r="BH442" t="str">
            <v>NA</v>
          </cell>
          <cell r="BW442">
            <v>-2692.7249999999999</v>
          </cell>
          <cell r="BX442">
            <v>1278</v>
          </cell>
          <cell r="CI442" t="str">
            <v>EIM_A24</v>
          </cell>
        </row>
        <row r="443">
          <cell r="C443" t="str">
            <v>eim_a17</v>
          </cell>
          <cell r="E443" t="str">
            <v>GPIO</v>
          </cell>
          <cell r="I443" t="str">
            <v>weim</v>
          </cell>
          <cell r="J443" t="str">
            <v>WEIM_A[17]</v>
          </cell>
          <cell r="K443" t="str">
            <v>ipu1</v>
          </cell>
          <cell r="L443" t="str">
            <v>DISP1_DAT[12]</v>
          </cell>
          <cell r="M443" t="str">
            <v>ipu1</v>
          </cell>
          <cell r="N443" t="str">
            <v>CSI1_D[12]</v>
          </cell>
          <cell r="Q443" t="str">
            <v>mipi_core</v>
          </cell>
          <cell r="R443" t="str">
            <v>DPHY_TEST_OUT[22]</v>
          </cell>
          <cell r="S443" t="str">
            <v>gpio2</v>
          </cell>
          <cell r="T443" t="str">
            <v>GPIO[21]</v>
          </cell>
          <cell r="U443" t="str">
            <v>tpsmp</v>
          </cell>
          <cell r="V443" t="str">
            <v>HDATA[5]</v>
          </cell>
          <cell r="W443" t="str">
            <v>sjc.sjc_gpucr1_reg[11]</v>
          </cell>
          <cell r="X443" t="str">
            <v>src</v>
          </cell>
          <cell r="Y443" t="str">
            <v>BT_CFG[17]</v>
          </cell>
          <cell r="Z443" t="str">
            <v>~src.system_rst_b</v>
          </cell>
          <cell r="AF443" t="str">
            <v>ipt_eim_a17_dir</v>
          </cell>
          <cell r="AG443" t="str">
            <v>ipt_eim_a17_in</v>
          </cell>
          <cell r="AH443" t="str">
            <v>ipt_eim_a17_out</v>
          </cell>
          <cell r="AI443" t="str">
            <v>ipt_mode</v>
          </cell>
          <cell r="AJ443" t="str">
            <v>Yes</v>
          </cell>
          <cell r="AL443" t="str">
            <v>CFG(FAST)</v>
          </cell>
          <cell r="AN443" t="str">
            <v>CFG(R0DIV6)</v>
          </cell>
          <cell r="AP443" t="str">
            <v>CFG(Disabled)</v>
          </cell>
          <cell r="AR443" t="str">
            <v>CFG(Disabled)</v>
          </cell>
          <cell r="AT443" t="str">
            <v>CFG(100KOhm PU)</v>
          </cell>
          <cell r="AV443" t="str">
            <v>CFG(Pull)</v>
          </cell>
          <cell r="AX443" t="str">
            <v>CFG(Enabled)</v>
          </cell>
          <cell r="AZ443" t="str">
            <v>NA</v>
          </cell>
          <cell r="BB443" t="str">
            <v>CFG(100MHz)</v>
          </cell>
          <cell r="BD443" t="str">
            <v>NA</v>
          </cell>
          <cell r="BF443" t="str">
            <v>NA</v>
          </cell>
          <cell r="BH443" t="str">
            <v>NA</v>
          </cell>
          <cell r="BW443">
            <v>-2692.7249999999999</v>
          </cell>
          <cell r="BX443">
            <v>1090</v>
          </cell>
          <cell r="CI443" t="str">
            <v>EIM_A17</v>
          </cell>
        </row>
        <row r="444">
          <cell r="C444" t="str">
            <v>nvcc_eim__6</v>
          </cell>
          <cell r="E444" t="str">
            <v>NOISY_POWER</v>
          </cell>
          <cell r="AF444" t="str">
            <v/>
          </cell>
          <cell r="AG444" t="str">
            <v/>
          </cell>
          <cell r="AH444" t="str">
            <v/>
          </cell>
          <cell r="AI444" t="str">
            <v/>
          </cell>
          <cell r="AJ444" t="str">
            <v>NA</v>
          </cell>
          <cell r="AL444" t="str">
            <v>NA</v>
          </cell>
          <cell r="AN444" t="str">
            <v>NA</v>
          </cell>
          <cell r="AP444" t="str">
            <v>NA</v>
          </cell>
          <cell r="AR444" t="str">
            <v>NA</v>
          </cell>
          <cell r="AT444" t="str">
            <v>NA</v>
          </cell>
          <cell r="AV444" t="str">
            <v>NA</v>
          </cell>
          <cell r="AX444" t="str">
            <v>NA</v>
          </cell>
          <cell r="AZ444" t="str">
            <v>NA</v>
          </cell>
          <cell r="BB444" t="str">
            <v>NA</v>
          </cell>
          <cell r="BD444" t="str">
            <v>NA</v>
          </cell>
          <cell r="BF444" t="str">
            <v>NA</v>
          </cell>
          <cell r="BH444" t="str">
            <v>NA</v>
          </cell>
          <cell r="BW444">
            <v>-2692.7249999999999</v>
          </cell>
          <cell r="BX444">
            <v>-1213</v>
          </cell>
          <cell r="CI444" t="str">
            <v>NVCC_EIM</v>
          </cell>
        </row>
        <row r="445">
          <cell r="C445" t="str">
            <v>eim_a22</v>
          </cell>
          <cell r="E445" t="str">
            <v>GPIO</v>
          </cell>
          <cell r="I445" t="str">
            <v>weim</v>
          </cell>
          <cell r="J445" t="str">
            <v>WEIM_A[22]</v>
          </cell>
          <cell r="K445" t="str">
            <v>ipu1</v>
          </cell>
          <cell r="L445" t="str">
            <v>DISP1_DAT[17]</v>
          </cell>
          <cell r="M445" t="str">
            <v>ipu1</v>
          </cell>
          <cell r="N445" t="str">
            <v>CSI1_D[17]</v>
          </cell>
          <cell r="S445" t="str">
            <v>gpio2</v>
          </cell>
          <cell r="T445" t="str">
            <v>GPIO[16]</v>
          </cell>
          <cell r="U445" t="str">
            <v>tpsmp</v>
          </cell>
          <cell r="V445" t="str">
            <v>HDATA[0]</v>
          </cell>
          <cell r="W445" t="str">
            <v>sjc.sjc_gpucr1_reg[11]</v>
          </cell>
          <cell r="X445" t="str">
            <v>src</v>
          </cell>
          <cell r="Y445" t="str">
            <v>BT_CFG[22]</v>
          </cell>
          <cell r="Z445" t="str">
            <v>~src.system_rst_b</v>
          </cell>
          <cell r="AF445" t="str">
            <v>ipt_eim_a22_dir</v>
          </cell>
          <cell r="AG445" t="str">
            <v>ipt_eim_a22_in</v>
          </cell>
          <cell r="AH445" t="str">
            <v>ipt_eim_a22_out</v>
          </cell>
          <cell r="AI445" t="str">
            <v>ipt_mode</v>
          </cell>
          <cell r="AJ445" t="str">
            <v>Yes</v>
          </cell>
          <cell r="AL445" t="str">
            <v>CFG(FAST)</v>
          </cell>
          <cell r="AN445" t="str">
            <v>CFG(R0DIV6)</v>
          </cell>
          <cell r="AP445" t="str">
            <v>CFG(Disabled)</v>
          </cell>
          <cell r="AR445" t="str">
            <v>CFG(Disabled)</v>
          </cell>
          <cell r="AT445" t="str">
            <v>CFG(100KOhm PU)</v>
          </cell>
          <cell r="AV445" t="str">
            <v>CFG(Pull)</v>
          </cell>
          <cell r="AX445" t="str">
            <v>CFG(Enabled)</v>
          </cell>
          <cell r="AZ445" t="str">
            <v>NA</v>
          </cell>
          <cell r="BB445" t="str">
            <v>CFG(100MHz)</v>
          </cell>
          <cell r="BD445" t="str">
            <v>NA</v>
          </cell>
          <cell r="BF445" t="str">
            <v>NA</v>
          </cell>
          <cell r="BH445" t="str">
            <v>NA</v>
          </cell>
          <cell r="BW445">
            <v>-2692.7249999999999</v>
          </cell>
          <cell r="BX445">
            <v>1184</v>
          </cell>
          <cell r="CI445" t="str">
            <v>EIM_A22</v>
          </cell>
        </row>
        <row r="446">
          <cell r="C446" t="str">
            <v>eim_d26</v>
          </cell>
          <cell r="E446" t="str">
            <v>GPIO</v>
          </cell>
          <cell r="I446" t="str">
            <v>weim</v>
          </cell>
          <cell r="J446" t="str">
            <v>WEIM_D[26]</v>
          </cell>
          <cell r="K446" t="str">
            <v>ipu1</v>
          </cell>
          <cell r="L446" t="str">
            <v>DI1_PIN11</v>
          </cell>
          <cell r="M446" t="str">
            <v>ipu1</v>
          </cell>
          <cell r="N446" t="str">
            <v>CSI0_D[1]</v>
          </cell>
          <cell r="O446" t="str">
            <v>ipu1</v>
          </cell>
          <cell r="P446" t="str">
            <v>CSI1_D[14]</v>
          </cell>
          <cell r="Q446" t="str">
            <v>uart2</v>
          </cell>
          <cell r="R446" t="str">
            <v>TXD_MUX</v>
          </cell>
          <cell r="S446" t="str">
            <v>gpio3</v>
          </cell>
          <cell r="T446" t="str">
            <v>GPIO[26]</v>
          </cell>
          <cell r="U446" t="str">
            <v>ipu1</v>
          </cell>
          <cell r="V446" t="str">
            <v>SISG[2]</v>
          </cell>
          <cell r="X446" t="str">
            <v>ipu1</v>
          </cell>
          <cell r="Y446" t="str">
            <v>DISP1_DAT[22]</v>
          </cell>
          <cell r="AF446" t="str">
            <v>ipt_eim_d26_dir</v>
          </cell>
          <cell r="AG446" t="str">
            <v>ipt_eim_d26_in</v>
          </cell>
          <cell r="AH446" t="str">
            <v>ipt_eim_d26_out</v>
          </cell>
          <cell r="AI446" t="str">
            <v>ipt_mode</v>
          </cell>
          <cell r="AJ446" t="str">
            <v>Yes</v>
          </cell>
          <cell r="AL446" t="str">
            <v>CFG(SLOW)</v>
          </cell>
          <cell r="AN446" t="str">
            <v>CFG(R0DIV6)</v>
          </cell>
          <cell r="AP446" t="str">
            <v>CFG(Disabled)</v>
          </cell>
          <cell r="AR446" t="str">
            <v>CFG(Enabled)</v>
          </cell>
          <cell r="AT446" t="str">
            <v>CFG(100KOhm PU)</v>
          </cell>
          <cell r="AV446" t="str">
            <v>CFG(Pull)</v>
          </cell>
          <cell r="AX446" t="str">
            <v>CFG(Enabled)</v>
          </cell>
          <cell r="AZ446" t="str">
            <v>NA</v>
          </cell>
          <cell r="BB446" t="str">
            <v>CFG(100MHz)</v>
          </cell>
          <cell r="BD446" t="str">
            <v>NA</v>
          </cell>
          <cell r="BF446" t="str">
            <v>NA</v>
          </cell>
          <cell r="BH446" t="str">
            <v>NA</v>
          </cell>
          <cell r="BW446">
            <v>-2692.7249999999999</v>
          </cell>
          <cell r="BX446">
            <v>-1166</v>
          </cell>
          <cell r="CI446" t="str">
            <v>EIM_D26</v>
          </cell>
        </row>
        <row r="447">
          <cell r="C447" t="str">
            <v>eim_d28</v>
          </cell>
          <cell r="E447" t="str">
            <v>GPIO</v>
          </cell>
          <cell r="I447" t="str">
            <v>weim</v>
          </cell>
          <cell r="J447" t="str">
            <v>WEIM_D[28]</v>
          </cell>
          <cell r="K447" t="str">
            <v>i2c1</v>
          </cell>
          <cell r="L447" t="str">
            <v>SDA</v>
          </cell>
          <cell r="M447" t="str">
            <v>ecspi4</v>
          </cell>
          <cell r="N447" t="str">
            <v>MOSI</v>
          </cell>
          <cell r="O447" t="str">
            <v>ipu1</v>
          </cell>
          <cell r="P447" t="str">
            <v>CSI1_D[12]</v>
          </cell>
          <cell r="Q447" t="str">
            <v>uart2</v>
          </cell>
          <cell r="R447" t="str">
            <v>CTS</v>
          </cell>
          <cell r="S447" t="str">
            <v>gpio3</v>
          </cell>
          <cell r="T447" t="str">
            <v>GPIO[28]</v>
          </cell>
          <cell r="U447" t="str">
            <v>ipu1</v>
          </cell>
          <cell r="V447" t="str">
            <v>EXT_TRIG</v>
          </cell>
          <cell r="X447" t="str">
            <v>ipu1</v>
          </cell>
          <cell r="Y447" t="str">
            <v>DI0_PIN13</v>
          </cell>
          <cell r="AF447" t="str">
            <v>ipt_eim_d28_dir</v>
          </cell>
          <cell r="AG447" t="str">
            <v>ipt_eim_d28_in</v>
          </cell>
          <cell r="AH447" t="str">
            <v>ipt_eim_d28_out</v>
          </cell>
          <cell r="AI447" t="str">
            <v>ipt_mode</v>
          </cell>
          <cell r="AJ447" t="str">
            <v>Yes</v>
          </cell>
          <cell r="AL447" t="str">
            <v>CFG(SLOW)</v>
          </cell>
          <cell r="AN447" t="str">
            <v>CFG(R0DIV6)</v>
          </cell>
          <cell r="AP447" t="str">
            <v>CFG(Disabled)</v>
          </cell>
          <cell r="AR447" t="str">
            <v>CFG(Enabled)</v>
          </cell>
          <cell r="AT447" t="str">
            <v>CFG(100KOhm PU)</v>
          </cell>
          <cell r="AV447" t="str">
            <v>CFG(Pull)</v>
          </cell>
          <cell r="AX447" t="str">
            <v>CFG(Enabled)</v>
          </cell>
          <cell r="AZ447" t="str">
            <v>NA</v>
          </cell>
          <cell r="BB447" t="str">
            <v>CFG(100MHz)</v>
          </cell>
          <cell r="BD447" t="str">
            <v>NA</v>
          </cell>
          <cell r="BF447" t="str">
            <v>NA</v>
          </cell>
          <cell r="BH447" t="str">
            <v>NA</v>
          </cell>
          <cell r="BW447">
            <v>-2692.7249999999999</v>
          </cell>
          <cell r="BX447">
            <v>-1307</v>
          </cell>
          <cell r="CI447" t="str">
            <v>EIM_D28</v>
          </cell>
        </row>
        <row r="448">
          <cell r="C448" t="str">
            <v>nvcc_eim__7</v>
          </cell>
          <cell r="E448" t="str">
            <v>NOISY_POWER</v>
          </cell>
          <cell r="AF448" t="str">
            <v/>
          </cell>
          <cell r="AG448" t="str">
            <v/>
          </cell>
          <cell r="AH448" t="str">
            <v/>
          </cell>
          <cell r="AI448" t="str">
            <v/>
          </cell>
          <cell r="AJ448" t="str">
            <v>NA</v>
          </cell>
          <cell r="AL448" t="str">
            <v>NA</v>
          </cell>
          <cell r="AN448" t="str">
            <v>NA</v>
          </cell>
          <cell r="AP448" t="str">
            <v>NA</v>
          </cell>
          <cell r="AR448" t="str">
            <v>NA</v>
          </cell>
          <cell r="AT448" t="str">
            <v>NA</v>
          </cell>
          <cell r="AV448" t="str">
            <v>NA</v>
          </cell>
          <cell r="AX448" t="str">
            <v>NA</v>
          </cell>
          <cell r="AZ448" t="str">
            <v>NA</v>
          </cell>
          <cell r="BB448" t="str">
            <v>NA</v>
          </cell>
          <cell r="BD448" t="str">
            <v>NA</v>
          </cell>
          <cell r="BF448" t="str">
            <v>NA</v>
          </cell>
          <cell r="BH448" t="str">
            <v>NA</v>
          </cell>
          <cell r="BW448">
            <v>-2692.7249999999999</v>
          </cell>
          <cell r="BX448">
            <v>-1213</v>
          </cell>
          <cell r="CI448" t="str">
            <v>NVCC_EIM</v>
          </cell>
        </row>
        <row r="449">
          <cell r="C449" t="str">
            <v>eim_d30</v>
          </cell>
          <cell r="E449" t="str">
            <v>GPIO</v>
          </cell>
          <cell r="I449" t="str">
            <v>weim</v>
          </cell>
          <cell r="J449" t="str">
            <v>WEIM_D[30]</v>
          </cell>
          <cell r="K449" t="str">
            <v>ipu1</v>
          </cell>
          <cell r="L449" t="str">
            <v>DISP1_DAT[21]</v>
          </cell>
          <cell r="M449" t="str">
            <v>ipu1</v>
          </cell>
          <cell r="N449" t="str">
            <v>DI0_PIN11</v>
          </cell>
          <cell r="O449" t="str">
            <v>ipu1</v>
          </cell>
          <cell r="P449" t="str">
            <v>CSI0_D[3]</v>
          </cell>
          <cell r="Q449" t="str">
            <v>uart3</v>
          </cell>
          <cell r="R449" t="str">
            <v>CTS</v>
          </cell>
          <cell r="S449" t="str">
            <v>gpio3</v>
          </cell>
          <cell r="T449" t="str">
            <v>GPIO[30]</v>
          </cell>
          <cell r="U449" t="str">
            <v>usboh3</v>
          </cell>
          <cell r="V449" t="str">
            <v>USBH1_OC</v>
          </cell>
          <cell r="X449" t="str">
            <v>pl301_sim_mx6dl_per1</v>
          </cell>
          <cell r="Y449" t="str">
            <v>HPROT[0]</v>
          </cell>
          <cell r="Z449" t="str">
            <v>sjc.sjc_gpucr1_reg[11]</v>
          </cell>
          <cell r="AF449" t="str">
            <v>ipt_eim_d30_dir</v>
          </cell>
          <cell r="AG449" t="str">
            <v>ipt_eim_d30_in</v>
          </cell>
          <cell r="AH449" t="str">
            <v>ipt_eim_d30_out</v>
          </cell>
          <cell r="AI449" t="str">
            <v>ipt_mode</v>
          </cell>
          <cell r="AJ449" t="str">
            <v>Yes</v>
          </cell>
          <cell r="AL449" t="str">
            <v>CFG(SLOW)</v>
          </cell>
          <cell r="AN449" t="str">
            <v>CFG(R0DIV6)</v>
          </cell>
          <cell r="AP449" t="str">
            <v>CFG(Disabled)</v>
          </cell>
          <cell r="AR449" t="str">
            <v>CFG(Enabled)</v>
          </cell>
          <cell r="AT449" t="str">
            <v>CFG(100KOhm PU)</v>
          </cell>
          <cell r="AV449" t="str">
            <v>CFG(Pull)</v>
          </cell>
          <cell r="AX449" t="str">
            <v>CFG(Enabled)</v>
          </cell>
          <cell r="AZ449" t="str">
            <v>NA</v>
          </cell>
          <cell r="BB449" t="str">
            <v>CFG(100MHz)</v>
          </cell>
          <cell r="BD449" t="str">
            <v>NA</v>
          </cell>
          <cell r="BF449" t="str">
            <v>NA</v>
          </cell>
          <cell r="BH449" t="str">
            <v>NA</v>
          </cell>
          <cell r="BW449">
            <v>-2692.7249999999999</v>
          </cell>
          <cell r="BX449">
            <v>-1401</v>
          </cell>
          <cell r="CI449" t="str">
            <v>EIM_D30</v>
          </cell>
        </row>
        <row r="450">
          <cell r="C450" t="str">
            <v>eim_d23</v>
          </cell>
          <cell r="E450" t="str">
            <v>GPIO</v>
          </cell>
          <cell r="I450" t="str">
            <v>weim</v>
          </cell>
          <cell r="J450" t="str">
            <v>WEIM_D[23]</v>
          </cell>
          <cell r="K450" t="str">
            <v>ipu1</v>
          </cell>
          <cell r="L450" t="str">
            <v>DI0_D0_CS</v>
          </cell>
          <cell r="M450" t="str">
            <v>uart3</v>
          </cell>
          <cell r="N450" t="str">
            <v>CTS</v>
          </cell>
          <cell r="O450" t="str">
            <v>uart1</v>
          </cell>
          <cell r="P450" t="str">
            <v>DCD</v>
          </cell>
          <cell r="Q450" t="str">
            <v>ipu1</v>
          </cell>
          <cell r="R450" t="str">
            <v>CSI1_DATA_EN</v>
          </cell>
          <cell r="S450" t="str">
            <v>gpio3</v>
          </cell>
          <cell r="T450" t="str">
            <v>GPIO[23]</v>
          </cell>
          <cell r="U450" t="str">
            <v>ipu1</v>
          </cell>
          <cell r="V450" t="str">
            <v>DI1_PIN2</v>
          </cell>
          <cell r="X450" t="str">
            <v>ipu1</v>
          </cell>
          <cell r="Y450" t="str">
            <v>DI1_PIN14</v>
          </cell>
          <cell r="AF450" t="str">
            <v>ipt_eim_d23_dir</v>
          </cell>
          <cell r="AG450" t="str">
            <v>ipt_eim_d23_in</v>
          </cell>
          <cell r="AH450" t="str">
            <v>ipt_eim_d23_out</v>
          </cell>
          <cell r="AI450" t="str">
            <v>ipt_mode</v>
          </cell>
          <cell r="AJ450" t="str">
            <v>Yes</v>
          </cell>
          <cell r="AL450" t="str">
            <v>CFG(SLOW)</v>
          </cell>
          <cell r="AN450" t="str">
            <v>CFG(R0DIV6)</v>
          </cell>
          <cell r="AP450" t="str">
            <v>CFG(Disabled)</v>
          </cell>
          <cell r="AR450" t="str">
            <v>CFG(Enabled)</v>
          </cell>
          <cell r="AT450" t="str">
            <v>CFG(100KOhm PU)</v>
          </cell>
          <cell r="AV450" t="str">
            <v>CFG(Pull)</v>
          </cell>
          <cell r="AX450" t="str">
            <v>CFG(Enabled)</v>
          </cell>
          <cell r="AZ450" t="str">
            <v>NA</v>
          </cell>
          <cell r="BB450" t="str">
            <v>CFG(100MHz)</v>
          </cell>
          <cell r="BD450" t="str">
            <v>NA</v>
          </cell>
          <cell r="BF450" t="str">
            <v>NA</v>
          </cell>
          <cell r="BH450" t="str">
            <v>NA</v>
          </cell>
          <cell r="BW450">
            <v>-2692.7249999999999</v>
          </cell>
          <cell r="BX450">
            <v>-555</v>
          </cell>
          <cell r="CI450" t="str">
            <v>EIM_D23</v>
          </cell>
        </row>
        <row r="451">
          <cell r="C451" t="str">
            <v>eim_d31</v>
          </cell>
          <cell r="E451" t="str">
            <v>GPIO</v>
          </cell>
          <cell r="I451" t="str">
            <v>weim</v>
          </cell>
          <cell r="J451" t="str">
            <v>WEIM_D[31]</v>
          </cell>
          <cell r="K451" t="str">
            <v>ipu1</v>
          </cell>
          <cell r="L451" t="str">
            <v>DISP1_DAT[20]</v>
          </cell>
          <cell r="M451" t="str">
            <v>ipu1</v>
          </cell>
          <cell r="N451" t="str">
            <v>DI0_PIN12</v>
          </cell>
          <cell r="O451" t="str">
            <v>ipu1</v>
          </cell>
          <cell r="P451" t="str">
            <v>CSI0_D[2]</v>
          </cell>
          <cell r="Q451" t="str">
            <v>uart3</v>
          </cell>
          <cell r="R451" t="str">
            <v>RTS</v>
          </cell>
          <cell r="S451" t="str">
            <v>gpio3</v>
          </cell>
          <cell r="T451" t="str">
            <v>GPIO[31]</v>
          </cell>
          <cell r="U451" t="str">
            <v>usboh3</v>
          </cell>
          <cell r="V451" t="str">
            <v>USBH1_PWR</v>
          </cell>
          <cell r="X451" t="str">
            <v>pl301_sim_mx6dl_per1</v>
          </cell>
          <cell r="Y451" t="str">
            <v>HPROT[1]</v>
          </cell>
          <cell r="Z451" t="str">
            <v>sjc.sjc_gpucr1_reg[11]</v>
          </cell>
          <cell r="AF451" t="str">
            <v>ipt_eim_d31_dir</v>
          </cell>
          <cell r="AG451" t="str">
            <v>ipt_eim_d31_in</v>
          </cell>
          <cell r="AH451" t="str">
            <v>ipt_eim_d31_out</v>
          </cell>
          <cell r="AI451" t="str">
            <v>ipt_mode</v>
          </cell>
          <cell r="AJ451" t="str">
            <v>Yes</v>
          </cell>
          <cell r="AL451" t="str">
            <v>CFG(SLOW)</v>
          </cell>
          <cell r="AN451" t="str">
            <v>CFG(R0DIV6)</v>
          </cell>
          <cell r="AP451" t="str">
            <v>CFG(Disabled)</v>
          </cell>
          <cell r="AR451" t="str">
            <v>CFG(Enabled)</v>
          </cell>
          <cell r="AT451" t="str">
            <v>CFG(100KOhm PD)</v>
          </cell>
          <cell r="AV451" t="str">
            <v>CFG(Pull)</v>
          </cell>
          <cell r="AX451" t="str">
            <v>CFG(Enabled)</v>
          </cell>
          <cell r="AZ451" t="str">
            <v>NA</v>
          </cell>
          <cell r="BB451" t="str">
            <v>CFG(100MHz)</v>
          </cell>
          <cell r="BD451" t="str">
            <v>NA</v>
          </cell>
          <cell r="BF451" t="str">
            <v>NA</v>
          </cell>
          <cell r="BH451" t="str">
            <v>NA</v>
          </cell>
          <cell r="BW451">
            <v>-2692.7249999999999</v>
          </cell>
          <cell r="BX451">
            <v>-696</v>
          </cell>
          <cell r="CI451" t="str">
            <v>EIM_D31</v>
          </cell>
        </row>
        <row r="452">
          <cell r="C452" t="str">
            <v>eim_d18</v>
          </cell>
          <cell r="E452" t="str">
            <v>GPIO</v>
          </cell>
          <cell r="I452" t="str">
            <v>weim</v>
          </cell>
          <cell r="J452" t="str">
            <v>WEIM_D[18]</v>
          </cell>
          <cell r="K452" t="str">
            <v>ecspi1</v>
          </cell>
          <cell r="L452" t="str">
            <v>MOSI</v>
          </cell>
          <cell r="M452" t="str">
            <v>ipu1</v>
          </cell>
          <cell r="N452" t="str">
            <v>DI0_PIN7</v>
          </cell>
          <cell r="O452" t="str">
            <v>ipu1</v>
          </cell>
          <cell r="P452" t="str">
            <v>CSI1_D[17]</v>
          </cell>
          <cell r="Q452" t="str">
            <v>ipu1</v>
          </cell>
          <cell r="R452" t="str">
            <v>DI1_D0_CS</v>
          </cell>
          <cell r="S452" t="str">
            <v>gpio3</v>
          </cell>
          <cell r="T452" t="str">
            <v>GPIO[18]</v>
          </cell>
          <cell r="U452" t="str">
            <v>i2c3</v>
          </cell>
          <cell r="V452" t="str">
            <v>SDA</v>
          </cell>
          <cell r="X452" t="str">
            <v>pl301_sim_mx6dl_per1</v>
          </cell>
          <cell r="Y452" t="str">
            <v>HBURST[2]</v>
          </cell>
          <cell r="Z452" t="str">
            <v>sjc.sjc_gpucr1_reg[11]</v>
          </cell>
          <cell r="AF452" t="str">
            <v>ipt_eim_d18_dir</v>
          </cell>
          <cell r="AG452" t="str">
            <v>ipt_eim_d18_in</v>
          </cell>
          <cell r="AH452" t="str">
            <v>ipt_eim_d18_out</v>
          </cell>
          <cell r="AI452" t="str">
            <v>ipt_mode</v>
          </cell>
          <cell r="AJ452" t="str">
            <v>Yes</v>
          </cell>
          <cell r="AL452" t="str">
            <v>CFG(SLOW)</v>
          </cell>
          <cell r="AN452" t="str">
            <v>CFG(R0DIV6)</v>
          </cell>
          <cell r="AP452" t="str">
            <v>CFG(Disabled)</v>
          </cell>
          <cell r="AR452" t="str">
            <v>CFG(Enabled)</v>
          </cell>
          <cell r="AT452" t="str">
            <v>CFG(100KOhm PU)</v>
          </cell>
          <cell r="AV452" t="str">
            <v>CFG(Pull)</v>
          </cell>
          <cell r="AX452" t="str">
            <v>CFG(Enabled)</v>
          </cell>
          <cell r="AZ452" t="str">
            <v>NA</v>
          </cell>
          <cell r="BB452" t="str">
            <v>CFG(100MHz)</v>
          </cell>
          <cell r="BD452" t="str">
            <v>NA</v>
          </cell>
          <cell r="BF452" t="str">
            <v>NA</v>
          </cell>
          <cell r="BH452" t="str">
            <v>NA</v>
          </cell>
          <cell r="BW452">
            <v>-2692.7249999999999</v>
          </cell>
          <cell r="BX452">
            <v>-461</v>
          </cell>
          <cell r="CI452" t="str">
            <v>EIM_D18</v>
          </cell>
        </row>
        <row r="453">
          <cell r="C453" t="str">
            <v>eim_d25</v>
          </cell>
          <cell r="E453" t="str">
            <v>GPIO</v>
          </cell>
          <cell r="I453" t="str">
            <v>weim</v>
          </cell>
          <cell r="J453" t="str">
            <v>WEIM_D[25]</v>
          </cell>
          <cell r="K453" t="str">
            <v>ecspi4</v>
          </cell>
          <cell r="L453" t="str">
            <v>SS3</v>
          </cell>
          <cell r="M453" t="str">
            <v>uart3</v>
          </cell>
          <cell r="N453" t="str">
            <v>RXD_MUX</v>
          </cell>
          <cell r="O453" t="str">
            <v>ecspi1</v>
          </cell>
          <cell r="P453" t="str">
            <v>SS3</v>
          </cell>
          <cell r="Q453" t="str">
            <v>ecspi2</v>
          </cell>
          <cell r="R453" t="str">
            <v>SS3</v>
          </cell>
          <cell r="S453" t="str">
            <v>gpio3</v>
          </cell>
          <cell r="T453" t="str">
            <v>GPIO[25]</v>
          </cell>
          <cell r="U453" t="str">
            <v>audmux</v>
          </cell>
          <cell r="V453" t="str">
            <v>AUD5_RXC</v>
          </cell>
          <cell r="X453" t="str">
            <v>uart1</v>
          </cell>
          <cell r="Y453" t="str">
            <v>DSR</v>
          </cell>
          <cell r="AF453" t="str">
            <v>ipt_eim_d25_dir</v>
          </cell>
          <cell r="AG453" t="str">
            <v>ipt_eim_d25_in</v>
          </cell>
          <cell r="AH453" t="str">
            <v>ipt_eim_d25_out</v>
          </cell>
          <cell r="AI453" t="str">
            <v>ipt_mode</v>
          </cell>
          <cell r="AJ453" t="str">
            <v>Yes</v>
          </cell>
          <cell r="AL453" t="str">
            <v>CFG(SLOW)</v>
          </cell>
          <cell r="AN453" t="str">
            <v>CFG(R0DIV6)</v>
          </cell>
          <cell r="AP453" t="str">
            <v>CFG(Disabled)</v>
          </cell>
          <cell r="AR453" t="str">
            <v>CFG(Enabled)</v>
          </cell>
          <cell r="AT453" t="str">
            <v>CFG(100KOhm PU)</v>
          </cell>
          <cell r="AV453" t="str">
            <v>CFG(Pull)</v>
          </cell>
          <cell r="AX453" t="str">
            <v>CFG(Enabled)</v>
          </cell>
          <cell r="AZ453" t="str">
            <v>NA</v>
          </cell>
          <cell r="BB453" t="str">
            <v>CFG(100MHz)</v>
          </cell>
          <cell r="BD453" t="str">
            <v>NA</v>
          </cell>
          <cell r="BF453" t="str">
            <v>NA</v>
          </cell>
          <cell r="BH453" t="str">
            <v>NA</v>
          </cell>
          <cell r="BW453">
            <v>-2692.7249999999999</v>
          </cell>
          <cell r="BX453">
            <v>-1119</v>
          </cell>
          <cell r="CI453" t="str">
            <v>EIM_D25</v>
          </cell>
        </row>
        <row r="454">
          <cell r="C454" t="str">
            <v>nvcc_eim__8</v>
          </cell>
          <cell r="E454" t="str">
            <v>NOISY_POWER</v>
          </cell>
          <cell r="AF454" t="str">
            <v/>
          </cell>
          <cell r="AG454" t="str">
            <v/>
          </cell>
          <cell r="AH454" t="str">
            <v/>
          </cell>
          <cell r="AI454" t="str">
            <v/>
          </cell>
          <cell r="AJ454" t="str">
            <v>NA</v>
          </cell>
          <cell r="AL454" t="str">
            <v>NA</v>
          </cell>
          <cell r="AN454" t="str">
            <v>NA</v>
          </cell>
          <cell r="AP454" t="str">
            <v>NA</v>
          </cell>
          <cell r="AR454" t="str">
            <v>NA</v>
          </cell>
          <cell r="AT454" t="str">
            <v>NA</v>
          </cell>
          <cell r="AV454" t="str">
            <v>NA</v>
          </cell>
          <cell r="AX454" t="str">
            <v>NA</v>
          </cell>
          <cell r="AZ454" t="str">
            <v>NA</v>
          </cell>
          <cell r="BB454" t="str">
            <v>NA</v>
          </cell>
          <cell r="BD454" t="str">
            <v>NA</v>
          </cell>
          <cell r="BF454" t="str">
            <v>NA</v>
          </cell>
          <cell r="BH454" t="str">
            <v>NA</v>
          </cell>
          <cell r="BW454">
            <v>-2692.7249999999999</v>
          </cell>
          <cell r="BX454">
            <v>-1213</v>
          </cell>
          <cell r="CI454" t="str">
            <v>NVCC_EIM</v>
          </cell>
        </row>
        <row r="455">
          <cell r="C455" t="str">
            <v>eim_eb3</v>
          </cell>
          <cell r="E455" t="str">
            <v>GPIO</v>
          </cell>
          <cell r="I455" t="str">
            <v>weim</v>
          </cell>
          <cell r="J455" t="str">
            <v>WEIM_EB[3]</v>
          </cell>
          <cell r="K455" t="str">
            <v>ecspi4</v>
          </cell>
          <cell r="L455" t="str">
            <v>RDY</v>
          </cell>
          <cell r="M455" t="str">
            <v>uart3</v>
          </cell>
          <cell r="N455" t="str">
            <v>RTS</v>
          </cell>
          <cell r="O455" t="str">
            <v>uart1</v>
          </cell>
          <cell r="P455" t="str">
            <v>RI</v>
          </cell>
          <cell r="Q455" t="str">
            <v>ipu1</v>
          </cell>
          <cell r="R455" t="str">
            <v>CSI1_HSYNC</v>
          </cell>
          <cell r="S455" t="str">
            <v>gpio2</v>
          </cell>
          <cell r="T455" t="str">
            <v>GPIO[31]</v>
          </cell>
          <cell r="U455" t="str">
            <v>ipu1</v>
          </cell>
          <cell r="V455" t="str">
            <v>DI1_PIN3</v>
          </cell>
          <cell r="X455" t="str">
            <v>src</v>
          </cell>
          <cell r="Y455" t="str">
            <v>BT_CFG[31]</v>
          </cell>
          <cell r="Z455" t="str">
            <v>~src.system_rst_b</v>
          </cell>
          <cell r="AF455" t="str">
            <v>ipt_eim_eb3_dir</v>
          </cell>
          <cell r="AG455" t="str">
            <v>ipt_eim_eb3_in</v>
          </cell>
          <cell r="AH455" t="str">
            <v>ipt_eim_eb3_out</v>
          </cell>
          <cell r="AI455" t="str">
            <v>ipt_mode</v>
          </cell>
          <cell r="AJ455" t="str">
            <v>Yes</v>
          </cell>
          <cell r="AL455" t="str">
            <v>CFG(SLOW)</v>
          </cell>
          <cell r="AN455" t="str">
            <v>CFG(R0DIV6)</v>
          </cell>
          <cell r="AP455" t="str">
            <v>CFG(Disabled)</v>
          </cell>
          <cell r="AR455" t="str">
            <v>CFG(Enabled)</v>
          </cell>
          <cell r="AT455" t="str">
            <v>CFG(100KOhm PU)</v>
          </cell>
          <cell r="AV455" t="str">
            <v>CFG(Pull)</v>
          </cell>
          <cell r="AX455" t="str">
            <v>CFG(Enabled)</v>
          </cell>
          <cell r="AZ455" t="str">
            <v>NA</v>
          </cell>
          <cell r="BB455" t="str">
            <v>CFG(100MHz)</v>
          </cell>
          <cell r="BD455" t="str">
            <v>NA</v>
          </cell>
          <cell r="BF455" t="str">
            <v>NA</v>
          </cell>
          <cell r="BH455" t="str">
            <v>NA</v>
          </cell>
          <cell r="BW455">
            <v>-2692.7249999999999</v>
          </cell>
          <cell r="BX455">
            <v>-85</v>
          </cell>
          <cell r="CI455" t="str">
            <v>EIM_EB3</v>
          </cell>
        </row>
        <row r="456">
          <cell r="C456" t="str">
            <v>eim_d16</v>
          </cell>
          <cell r="E456" t="str">
            <v>GPIO</v>
          </cell>
          <cell r="I456" t="str">
            <v>weim</v>
          </cell>
          <cell r="J456" t="str">
            <v>WEIM_D[16]</v>
          </cell>
          <cell r="K456" t="str">
            <v>ecspi1</v>
          </cell>
          <cell r="L456" t="str">
            <v>SCLK</v>
          </cell>
          <cell r="M456" t="str">
            <v>ipu1</v>
          </cell>
          <cell r="N456" t="str">
            <v>DI0_PIN5</v>
          </cell>
          <cell r="O456" t="str">
            <v>ipu1</v>
          </cell>
          <cell r="P456" t="str">
            <v>CSI1_D[18]</v>
          </cell>
          <cell r="Q456" t="str">
            <v>hdmi_tx</v>
          </cell>
          <cell r="R456" t="str">
            <v>DDC_SDA</v>
          </cell>
          <cell r="S456" t="str">
            <v>gpio3</v>
          </cell>
          <cell r="T456" t="str">
            <v>GPIO[16]</v>
          </cell>
          <cell r="U456" t="str">
            <v>i2c2</v>
          </cell>
          <cell r="V456" t="str">
            <v>SDA</v>
          </cell>
          <cell r="X456" t="str">
            <v>tpsmp</v>
          </cell>
          <cell r="Y456" t="str">
            <v>HTRANS[0]</v>
          </cell>
          <cell r="Z456" t="str">
            <v>sjc.sjc_gpucr1_reg[11]</v>
          </cell>
          <cell r="AF456" t="str">
            <v>ipt_eim_d16_dir</v>
          </cell>
          <cell r="AG456" t="str">
            <v>ipt_eim_d16_in</v>
          </cell>
          <cell r="AH456" t="str">
            <v>ipt_eim_d16_out</v>
          </cell>
          <cell r="AI456" t="str">
            <v>ipt_mode</v>
          </cell>
          <cell r="AJ456" t="str">
            <v>Yes</v>
          </cell>
          <cell r="AL456" t="str">
            <v>CFG(SLOW)</v>
          </cell>
          <cell r="AN456" t="str">
            <v>CFG(R0DIV6)</v>
          </cell>
          <cell r="AP456" t="str">
            <v>CFG(Disabled)</v>
          </cell>
          <cell r="AR456" t="str">
            <v>CFG(Enabled)</v>
          </cell>
          <cell r="AT456" t="str">
            <v>CFG(100KOhm PU)</v>
          </cell>
          <cell r="AV456" t="str">
            <v>CFG(Pull)</v>
          </cell>
          <cell r="AX456" t="str">
            <v>CFG(Enabled)</v>
          </cell>
          <cell r="AZ456" t="str">
            <v>NA</v>
          </cell>
          <cell r="BB456" t="str">
            <v>CFG(100MHz)</v>
          </cell>
          <cell r="BD456" t="str">
            <v>NA</v>
          </cell>
          <cell r="BF456" t="str">
            <v>NA</v>
          </cell>
          <cell r="BH456" t="str">
            <v>NA</v>
          </cell>
          <cell r="BW456">
            <v>-2692.7249999999999</v>
          </cell>
          <cell r="BX456">
            <v>-132</v>
          </cell>
          <cell r="CI456" t="str">
            <v>EIM_D16</v>
          </cell>
        </row>
        <row r="457">
          <cell r="C457" t="str">
            <v>eim_d29</v>
          </cell>
          <cell r="E457" t="str">
            <v>GPIO</v>
          </cell>
          <cell r="I457" t="str">
            <v>weim</v>
          </cell>
          <cell r="J457" t="str">
            <v>WEIM_D[29]</v>
          </cell>
          <cell r="K457" t="str">
            <v>ipu1</v>
          </cell>
          <cell r="L457" t="str">
            <v>DI1_PIN15</v>
          </cell>
          <cell r="M457" t="str">
            <v>ecspi4</v>
          </cell>
          <cell r="N457" t="str">
            <v>SS0</v>
          </cell>
          <cell r="Q457" t="str">
            <v>uart2</v>
          </cell>
          <cell r="R457" t="str">
            <v>RTS</v>
          </cell>
          <cell r="S457" t="str">
            <v>gpio3</v>
          </cell>
          <cell r="T457" t="str">
            <v>GPIO[29]</v>
          </cell>
          <cell r="U457" t="str">
            <v>ipu1</v>
          </cell>
          <cell r="V457" t="str">
            <v>CSI1_VSYNC</v>
          </cell>
          <cell r="X457" t="str">
            <v>ipu1</v>
          </cell>
          <cell r="Y457" t="str">
            <v>DI0_PIN14</v>
          </cell>
          <cell r="AF457" t="str">
            <v>ipt_eim_d29_dir</v>
          </cell>
          <cell r="AG457" t="str">
            <v>ipt_eim_d29_in</v>
          </cell>
          <cell r="AH457" t="str">
            <v>ipt_eim_d29_out</v>
          </cell>
          <cell r="AI457" t="str">
            <v>ipt_mode</v>
          </cell>
          <cell r="AJ457" t="str">
            <v>Yes</v>
          </cell>
          <cell r="AL457" t="str">
            <v>CFG(SLOW)</v>
          </cell>
          <cell r="AN457" t="str">
            <v>CFG(R0DIV6)</v>
          </cell>
          <cell r="AP457" t="str">
            <v>CFG(Disabled)</v>
          </cell>
          <cell r="AR457" t="str">
            <v>CFG(Enabled)</v>
          </cell>
          <cell r="AT457" t="str">
            <v>CFG(100KOhm PU)</v>
          </cell>
          <cell r="AV457" t="str">
            <v>CFG(Pull)</v>
          </cell>
          <cell r="AX457" t="str">
            <v>CFG(Enabled)</v>
          </cell>
          <cell r="AZ457" t="str">
            <v>NA</v>
          </cell>
          <cell r="BB457" t="str">
            <v>CFG(100MHz)</v>
          </cell>
          <cell r="BD457" t="str">
            <v>NA</v>
          </cell>
          <cell r="BF457" t="str">
            <v>NA</v>
          </cell>
          <cell r="BH457" t="str">
            <v>NA</v>
          </cell>
          <cell r="BW457">
            <v>-2692.7249999999999</v>
          </cell>
          <cell r="BX457">
            <v>-1354</v>
          </cell>
          <cell r="CI457" t="str">
            <v>EIM_D29</v>
          </cell>
        </row>
        <row r="458">
          <cell r="C458" t="str">
            <v>eim_d27</v>
          </cell>
          <cell r="E458" t="str">
            <v>GPIO</v>
          </cell>
          <cell r="I458" t="str">
            <v>weim</v>
          </cell>
          <cell r="J458" t="str">
            <v>WEIM_D[27]</v>
          </cell>
          <cell r="K458" t="str">
            <v>ipu1</v>
          </cell>
          <cell r="L458" t="str">
            <v>DI1_PIN13</v>
          </cell>
          <cell r="M458" t="str">
            <v>ipu1</v>
          </cell>
          <cell r="N458" t="str">
            <v>CSI0_D[0]</v>
          </cell>
          <cell r="O458" t="str">
            <v>ipu1</v>
          </cell>
          <cell r="P458" t="str">
            <v>CSI1_D[13]</v>
          </cell>
          <cell r="Q458" t="str">
            <v>uart2</v>
          </cell>
          <cell r="R458" t="str">
            <v>RXD_MUX</v>
          </cell>
          <cell r="S458" t="str">
            <v>gpio3</v>
          </cell>
          <cell r="T458" t="str">
            <v>GPIO[27]</v>
          </cell>
          <cell r="U458" t="str">
            <v>ipu1</v>
          </cell>
          <cell r="V458" t="str">
            <v>SISG[3]</v>
          </cell>
          <cell r="X458" t="str">
            <v>ipu1</v>
          </cell>
          <cell r="Y458" t="str">
            <v>DISP1_DAT[23]</v>
          </cell>
          <cell r="AF458" t="str">
            <v>ipt_eim_d27_dir</v>
          </cell>
          <cell r="AG458" t="str">
            <v>ipt_eim_d27_in</v>
          </cell>
          <cell r="AH458" t="str">
            <v>ipt_eim_d27_out</v>
          </cell>
          <cell r="AI458" t="str">
            <v>ipt_mode</v>
          </cell>
          <cell r="AJ458" t="str">
            <v>Yes</v>
          </cell>
          <cell r="AL458" t="str">
            <v>CFG(SLOW)</v>
          </cell>
          <cell r="AN458" t="str">
            <v>CFG(R0DIV6)</v>
          </cell>
          <cell r="AP458" t="str">
            <v>CFG(Disabled)</v>
          </cell>
          <cell r="AR458" t="str">
            <v>CFG(Enabled)</v>
          </cell>
          <cell r="AT458" t="str">
            <v>CFG(100KOhm PU)</v>
          </cell>
          <cell r="AV458" t="str">
            <v>CFG(Pull)</v>
          </cell>
          <cell r="AX458" t="str">
            <v>CFG(Enabled)</v>
          </cell>
          <cell r="AZ458" t="str">
            <v>NA</v>
          </cell>
          <cell r="BB458" t="str">
            <v>CFG(100MHz)</v>
          </cell>
          <cell r="BD458" t="str">
            <v>NA</v>
          </cell>
          <cell r="BF458" t="str">
            <v>NA</v>
          </cell>
          <cell r="BH458" t="str">
            <v>NA</v>
          </cell>
          <cell r="BW458">
            <v>-2692.7249999999999</v>
          </cell>
          <cell r="BX458">
            <v>-1260</v>
          </cell>
          <cell r="CI458" t="str">
            <v>EIM_D27</v>
          </cell>
        </row>
        <row r="459">
          <cell r="C459" t="str">
            <v>eim_d21</v>
          </cell>
          <cell r="E459" t="str">
            <v>GPIO</v>
          </cell>
          <cell r="I459" t="str">
            <v>weim</v>
          </cell>
          <cell r="J459" t="str">
            <v>WEIM_D[21]</v>
          </cell>
          <cell r="K459" t="str">
            <v>ecspi4</v>
          </cell>
          <cell r="L459" t="str">
            <v>SCLK</v>
          </cell>
          <cell r="M459" t="str">
            <v>ipu1</v>
          </cell>
          <cell r="N459" t="str">
            <v>DI0_PIN17</v>
          </cell>
          <cell r="O459" t="str">
            <v>ipu1</v>
          </cell>
          <cell r="P459" t="str">
            <v>CSI1_D[11]</v>
          </cell>
          <cell r="Q459" t="str">
            <v>usboh3</v>
          </cell>
          <cell r="R459" t="str">
            <v>USBOTG_OC</v>
          </cell>
          <cell r="S459" t="str">
            <v>gpio3</v>
          </cell>
          <cell r="T459" t="str">
            <v>GPIO[21]</v>
          </cell>
          <cell r="U459" t="str">
            <v>i2c1</v>
          </cell>
          <cell r="V459" t="str">
            <v>SCL</v>
          </cell>
          <cell r="X459" t="str">
            <v>spdif</v>
          </cell>
          <cell r="Y459" t="str">
            <v>IN1</v>
          </cell>
          <cell r="AF459" t="str">
            <v>ipt_eim_d21_dir</v>
          </cell>
          <cell r="AG459" t="str">
            <v>ipt_eim_d21_in</v>
          </cell>
          <cell r="AH459" t="str">
            <v>ipt_eim_d21_out</v>
          </cell>
          <cell r="AI459" t="str">
            <v>ipt_mode</v>
          </cell>
          <cell r="AJ459" t="str">
            <v>Yes</v>
          </cell>
          <cell r="AL459" t="str">
            <v>CFG(SLOW)</v>
          </cell>
          <cell r="AN459" t="str">
            <v>CFG(R0DIV6)</v>
          </cell>
          <cell r="AP459" t="str">
            <v>CFG(Disabled)</v>
          </cell>
          <cell r="AR459" t="str">
            <v>CFG(Enabled)</v>
          </cell>
          <cell r="AT459" t="str">
            <v>CFG(100KOhm PU)</v>
          </cell>
          <cell r="AV459" t="str">
            <v>CFG(Pull)</v>
          </cell>
          <cell r="AX459" t="str">
            <v>CFG(Enabled)</v>
          </cell>
          <cell r="AZ459" t="str">
            <v>NA</v>
          </cell>
          <cell r="BB459" t="str">
            <v>CFG(100MHz)</v>
          </cell>
          <cell r="BD459" t="str">
            <v>NA</v>
          </cell>
          <cell r="BF459" t="str">
            <v>NA</v>
          </cell>
          <cell r="BH459" t="str">
            <v>NA</v>
          </cell>
          <cell r="BW459">
            <v>-2692.7249999999999</v>
          </cell>
          <cell r="BX459">
            <v>-273</v>
          </cell>
          <cell r="CI459" t="str">
            <v>EIM_D21</v>
          </cell>
        </row>
        <row r="460">
          <cell r="C460" t="str">
            <v>nvcc_eim__9</v>
          </cell>
          <cell r="E460" t="str">
            <v>NOISY_POWER</v>
          </cell>
          <cell r="AF460" t="str">
            <v/>
          </cell>
          <cell r="AG460" t="str">
            <v/>
          </cell>
          <cell r="AH460" t="str">
            <v/>
          </cell>
          <cell r="AI460" t="str">
            <v/>
          </cell>
          <cell r="AJ460" t="str">
            <v>NA</v>
          </cell>
          <cell r="AL460" t="str">
            <v>NA</v>
          </cell>
          <cell r="AN460" t="str">
            <v>NA</v>
          </cell>
          <cell r="AP460" t="str">
            <v>NA</v>
          </cell>
          <cell r="AR460" t="str">
            <v>NA</v>
          </cell>
          <cell r="AT460" t="str">
            <v>NA</v>
          </cell>
          <cell r="AV460" t="str">
            <v>NA</v>
          </cell>
          <cell r="AX460" t="str">
            <v>NA</v>
          </cell>
          <cell r="AZ460" t="str">
            <v>NA</v>
          </cell>
          <cell r="BB460" t="str">
            <v>NA</v>
          </cell>
          <cell r="BD460" t="str">
            <v>NA</v>
          </cell>
          <cell r="BF460" t="str">
            <v>NA</v>
          </cell>
          <cell r="BH460" t="str">
            <v>NA</v>
          </cell>
          <cell r="BW460">
            <v>-2692.7249999999999</v>
          </cell>
          <cell r="BX460">
            <v>-1213</v>
          </cell>
          <cell r="CI460" t="str">
            <v>NVCC_EIM</v>
          </cell>
        </row>
        <row r="461">
          <cell r="C461" t="str">
            <v>eim_d19</v>
          </cell>
          <cell r="E461" t="str">
            <v>GPIO</v>
          </cell>
          <cell r="I461" t="str">
            <v>weim</v>
          </cell>
          <cell r="J461" t="str">
            <v>WEIM_D[19]</v>
          </cell>
          <cell r="K461" t="str">
            <v>ecspi1</v>
          </cell>
          <cell r="L461" t="str">
            <v>SS1</v>
          </cell>
          <cell r="M461" t="str">
            <v>ipu1</v>
          </cell>
          <cell r="N461" t="str">
            <v>DI0_PIN8</v>
          </cell>
          <cell r="O461" t="str">
            <v>ipu1</v>
          </cell>
          <cell r="P461" t="str">
            <v>CSI1_D[16]</v>
          </cell>
          <cell r="Q461" t="str">
            <v>uart1</v>
          </cell>
          <cell r="R461" t="str">
            <v>CTS</v>
          </cell>
          <cell r="S461" t="str">
            <v>gpio3</v>
          </cell>
          <cell r="T461" t="str">
            <v>GPIO[19]</v>
          </cell>
          <cell r="U461" t="str">
            <v>epit1</v>
          </cell>
          <cell r="V461" t="str">
            <v>EPITO</v>
          </cell>
          <cell r="X461" t="str">
            <v>pl301_sim_mx6dl_per1</v>
          </cell>
          <cell r="Y461" t="str">
            <v>HRESP</v>
          </cell>
          <cell r="Z461" t="str">
            <v>sjc.sjc_gpucr1_reg[11]</v>
          </cell>
          <cell r="AF461" t="str">
            <v>ipt_eim_d19_dir</v>
          </cell>
          <cell r="AG461" t="str">
            <v>ipt_eim_d19_in</v>
          </cell>
          <cell r="AH461" t="str">
            <v>ipt_eim_d19_out</v>
          </cell>
          <cell r="AI461" t="str">
            <v>ipt_mode</v>
          </cell>
          <cell r="AJ461" t="str">
            <v>Yes</v>
          </cell>
          <cell r="AL461" t="str">
            <v>CFG(SLOW)</v>
          </cell>
          <cell r="AN461" t="str">
            <v>CFG(R0DIV6)</v>
          </cell>
          <cell r="AP461" t="str">
            <v>CFG(Disabled)</v>
          </cell>
          <cell r="AR461" t="str">
            <v>CFG(Enabled)</v>
          </cell>
          <cell r="AT461" t="str">
            <v>CFG(100KOhm PU)</v>
          </cell>
          <cell r="AV461" t="str">
            <v>CFG(Pull)</v>
          </cell>
          <cell r="AX461" t="str">
            <v>CFG(Enabled)</v>
          </cell>
          <cell r="AZ461" t="str">
            <v>NA</v>
          </cell>
          <cell r="BB461" t="str">
            <v>CFG(100MHz)</v>
          </cell>
          <cell r="BD461" t="str">
            <v>NA</v>
          </cell>
          <cell r="BF461" t="str">
            <v>NA</v>
          </cell>
          <cell r="BH461" t="str">
            <v>NA</v>
          </cell>
          <cell r="BW461">
            <v>-2692.7249999999999</v>
          </cell>
          <cell r="BX461">
            <v>-508</v>
          </cell>
          <cell r="CI461" t="str">
            <v>EIM_D19</v>
          </cell>
        </row>
        <row r="462">
          <cell r="C462" t="str">
            <v>eim_a25</v>
          </cell>
          <cell r="E462" t="str">
            <v>GPIO</v>
          </cell>
          <cell r="I462" t="str">
            <v>weim</v>
          </cell>
          <cell r="J462" t="str">
            <v>WEIM_A[25]</v>
          </cell>
          <cell r="K462" t="str">
            <v>ecspi4</v>
          </cell>
          <cell r="L462" t="str">
            <v>SS1</v>
          </cell>
          <cell r="M462" t="str">
            <v>ecspi2</v>
          </cell>
          <cell r="N462" t="str">
            <v>RDY</v>
          </cell>
          <cell r="O462" t="str">
            <v>ipu1</v>
          </cell>
          <cell r="P462" t="str">
            <v>DI1_PIN12</v>
          </cell>
          <cell r="Q462" t="str">
            <v>ipu1</v>
          </cell>
          <cell r="R462" t="str">
            <v>DI0_D1_CS</v>
          </cell>
          <cell r="S462" t="str">
            <v>gpio5</v>
          </cell>
          <cell r="T462" t="str">
            <v>GPIO[2]</v>
          </cell>
          <cell r="U462" t="str">
            <v>hdmi_tx</v>
          </cell>
          <cell r="V462" t="str">
            <v>CEC_LINE</v>
          </cell>
          <cell r="X462" t="str">
            <v>pl301_sim_mx6dl_per1</v>
          </cell>
          <cell r="Y462" t="str">
            <v>HBURST[0]</v>
          </cell>
          <cell r="Z462" t="str">
            <v>sjc.sjc_gpucr1_reg[11]</v>
          </cell>
          <cell r="AF462" t="str">
            <v>ipt_eim_a25_dir</v>
          </cell>
          <cell r="AG462" t="str">
            <v>ipt_eim_a25_in</v>
          </cell>
          <cell r="AH462" t="str">
            <v>ipt_eim_a25_out</v>
          </cell>
          <cell r="AI462" t="str">
            <v>ipt_mode</v>
          </cell>
          <cell r="AJ462" t="str">
            <v>Yes</v>
          </cell>
          <cell r="AL462" t="str">
            <v>CFG(FAST)</v>
          </cell>
          <cell r="AN462" t="str">
            <v>CFG(R0DIV6)</v>
          </cell>
          <cell r="AP462" t="str">
            <v>CFG(Disabled)</v>
          </cell>
          <cell r="AR462" t="str">
            <v>CFG(Disabled)</v>
          </cell>
          <cell r="AT462" t="str">
            <v>CFG(100KOhm PU)</v>
          </cell>
          <cell r="AV462" t="str">
            <v>CFG(Pull)</v>
          </cell>
          <cell r="AX462" t="str">
            <v>CFG(Enabled)</v>
          </cell>
          <cell r="AZ462" t="str">
            <v>NA</v>
          </cell>
          <cell r="BB462" t="str">
            <v>CFG(100MHz)</v>
          </cell>
          <cell r="BD462" t="str">
            <v>NA</v>
          </cell>
          <cell r="BF462" t="str">
            <v>NA</v>
          </cell>
          <cell r="BH462" t="str">
            <v>NA</v>
          </cell>
          <cell r="BW462">
            <v>-2692.7249999999999</v>
          </cell>
          <cell r="BX462">
            <v>1325</v>
          </cell>
          <cell r="CI462" t="str">
            <v>EIM_A25</v>
          </cell>
        </row>
        <row r="463">
          <cell r="C463" t="str">
            <v>eim_d24</v>
          </cell>
          <cell r="E463" t="str">
            <v>GPIO</v>
          </cell>
          <cell r="I463" t="str">
            <v>weim</v>
          </cell>
          <cell r="J463" t="str">
            <v>WEIM_D[24]</v>
          </cell>
          <cell r="K463" t="str">
            <v>ecspi4</v>
          </cell>
          <cell r="L463" t="str">
            <v>SS2</v>
          </cell>
          <cell r="M463" t="str">
            <v>uart3</v>
          </cell>
          <cell r="N463" t="str">
            <v>TXD_MUX</v>
          </cell>
          <cell r="O463" t="str">
            <v>ecspi1</v>
          </cell>
          <cell r="P463" t="str">
            <v>SS2</v>
          </cell>
          <cell r="Q463" t="str">
            <v>ecspi2</v>
          </cell>
          <cell r="R463" t="str">
            <v>SS2</v>
          </cell>
          <cell r="S463" t="str">
            <v>gpio3</v>
          </cell>
          <cell r="T463" t="str">
            <v>GPIO[24]</v>
          </cell>
          <cell r="U463" t="str">
            <v>audmux</v>
          </cell>
          <cell r="V463" t="str">
            <v>AUD5_RXFS</v>
          </cell>
          <cell r="X463" t="str">
            <v>uart1</v>
          </cell>
          <cell r="Y463" t="str">
            <v>DTR</v>
          </cell>
          <cell r="AF463" t="str">
            <v>ipt_eim_d24_dir</v>
          </cell>
          <cell r="AG463" t="str">
            <v>ipt_eim_d24_in</v>
          </cell>
          <cell r="AH463" t="str">
            <v>ipt_eim_d24_out</v>
          </cell>
          <cell r="AI463" t="str">
            <v>ipt_mode</v>
          </cell>
          <cell r="AJ463" t="str">
            <v>Yes</v>
          </cell>
          <cell r="AL463" t="str">
            <v>CFG(SLOW)</v>
          </cell>
          <cell r="AN463" t="str">
            <v>CFG(R0DIV6)</v>
          </cell>
          <cell r="AP463" t="str">
            <v>CFG(Disabled)</v>
          </cell>
          <cell r="AR463" t="str">
            <v>CFG(Enabled)</v>
          </cell>
          <cell r="AT463" t="str">
            <v>CFG(100KOhm PU)</v>
          </cell>
          <cell r="AV463" t="str">
            <v>CFG(Pull)</v>
          </cell>
          <cell r="AX463" t="str">
            <v>CFG(Enabled)</v>
          </cell>
          <cell r="AZ463" t="str">
            <v>NA</v>
          </cell>
          <cell r="BB463" t="str">
            <v>CFG(100MHz)</v>
          </cell>
          <cell r="BD463" t="str">
            <v>NA</v>
          </cell>
          <cell r="BF463" t="str">
            <v>NA</v>
          </cell>
          <cell r="BH463" t="str">
            <v>NA</v>
          </cell>
          <cell r="BW463">
            <v>-2692.7249999999999</v>
          </cell>
          <cell r="BX463">
            <v>-602</v>
          </cell>
          <cell r="CI463" t="str">
            <v>EIM_D24</v>
          </cell>
        </row>
        <row r="464">
          <cell r="C464" t="str">
            <v>eim_d20</v>
          </cell>
          <cell r="E464" t="str">
            <v>GPIO</v>
          </cell>
          <cell r="I464" t="str">
            <v>weim</v>
          </cell>
          <cell r="J464" t="str">
            <v>WEIM_D[20]</v>
          </cell>
          <cell r="K464" t="str">
            <v>ecspi4</v>
          </cell>
          <cell r="L464" t="str">
            <v>SS0</v>
          </cell>
          <cell r="M464" t="str">
            <v>ipu1</v>
          </cell>
          <cell r="N464" t="str">
            <v>DI0_PIN16</v>
          </cell>
          <cell r="O464" t="str">
            <v>ipu1</v>
          </cell>
          <cell r="P464" t="str">
            <v>CSI1_D[15]</v>
          </cell>
          <cell r="Q464" t="str">
            <v>uart1</v>
          </cell>
          <cell r="R464" t="str">
            <v>RTS</v>
          </cell>
          <cell r="S464" t="str">
            <v>gpio3</v>
          </cell>
          <cell r="T464" t="str">
            <v>GPIO[20]</v>
          </cell>
          <cell r="U464" t="str">
            <v>epit2</v>
          </cell>
          <cell r="V464" t="str">
            <v>EPITO</v>
          </cell>
          <cell r="X464" t="str">
            <v>tpsmp</v>
          </cell>
          <cell r="Y464" t="str">
            <v>HTRANS[1]</v>
          </cell>
          <cell r="Z464" t="str">
            <v>sjc.sjc_gpucr1_reg[11]</v>
          </cell>
          <cell r="AF464" t="str">
            <v>ipt_eim_d20_dir</v>
          </cell>
          <cell r="AG464" t="str">
            <v>ipt_eim_d20_in</v>
          </cell>
          <cell r="AH464" t="str">
            <v>ipt_eim_d20_out</v>
          </cell>
          <cell r="AI464" t="str">
            <v>ipt_mode</v>
          </cell>
          <cell r="AJ464" t="str">
            <v>Yes</v>
          </cell>
          <cell r="AL464" t="str">
            <v>CFG(SLOW)</v>
          </cell>
          <cell r="AN464" t="str">
            <v>CFG(R0DIV6)</v>
          </cell>
          <cell r="AP464" t="str">
            <v>CFG(Disabled)</v>
          </cell>
          <cell r="AR464" t="str">
            <v>CFG(Enabled)</v>
          </cell>
          <cell r="AT464" t="str">
            <v>CFG(100KOhm PU)</v>
          </cell>
          <cell r="AV464" t="str">
            <v>CFG(Pull)</v>
          </cell>
          <cell r="AX464" t="str">
            <v>CFG(Enabled)</v>
          </cell>
          <cell r="AZ464" t="str">
            <v>NA</v>
          </cell>
          <cell r="BB464" t="str">
            <v>CFG(100MHz)</v>
          </cell>
          <cell r="BD464" t="str">
            <v>NA</v>
          </cell>
          <cell r="BF464" t="str">
            <v>NA</v>
          </cell>
          <cell r="BH464" t="str">
            <v>NA</v>
          </cell>
          <cell r="BW464">
            <v>-2692.7249999999999</v>
          </cell>
          <cell r="BX464">
            <v>-1448</v>
          </cell>
          <cell r="CI464" t="str">
            <v>EIM_D20</v>
          </cell>
        </row>
        <row r="465">
          <cell r="C465" t="str">
            <v>eim_d22</v>
          </cell>
          <cell r="E465" t="str">
            <v>GPIO</v>
          </cell>
          <cell r="I465" t="str">
            <v>weim</v>
          </cell>
          <cell r="J465" t="str">
            <v>WEIM_D[22]</v>
          </cell>
          <cell r="K465" t="str">
            <v>ecspi4</v>
          </cell>
          <cell r="L465" t="str">
            <v>MISO</v>
          </cell>
          <cell r="M465" t="str">
            <v>ipu1</v>
          </cell>
          <cell r="N465" t="str">
            <v>DI0_PIN1</v>
          </cell>
          <cell r="O465" t="str">
            <v>ipu1</v>
          </cell>
          <cell r="P465" t="str">
            <v>CSI1_D[10]</v>
          </cell>
          <cell r="Q465" t="str">
            <v>usboh3</v>
          </cell>
          <cell r="R465" t="str">
            <v>USBOTG_PWR</v>
          </cell>
          <cell r="S465" t="str">
            <v>gpio3</v>
          </cell>
          <cell r="T465" t="str">
            <v>GPIO[22]</v>
          </cell>
          <cell r="U465" t="str">
            <v>spdif</v>
          </cell>
          <cell r="V465" t="str">
            <v>OUT1</v>
          </cell>
          <cell r="X465" t="str">
            <v>pl301_sim_mx6dl_per1</v>
          </cell>
          <cell r="Y465" t="str">
            <v>HWRITE</v>
          </cell>
          <cell r="Z465" t="str">
            <v>sjc.sjc_gpucr1_reg[11]</v>
          </cell>
          <cell r="AF465" t="str">
            <v>ipt_eim_d22_dir</v>
          </cell>
          <cell r="AG465" t="str">
            <v>ipt_eim_d22_in</v>
          </cell>
          <cell r="AH465" t="str">
            <v>ipt_eim_d22_out</v>
          </cell>
          <cell r="AI465" t="str">
            <v>ipt_mode</v>
          </cell>
          <cell r="AJ465" t="str">
            <v>Yes</v>
          </cell>
          <cell r="AL465" t="str">
            <v>CFG(SLOW)</v>
          </cell>
          <cell r="AN465" t="str">
            <v>CFG(R0DIV6)</v>
          </cell>
          <cell r="AP465" t="str">
            <v>CFG(Disabled)</v>
          </cell>
          <cell r="AR465" t="str">
            <v>CFG(Enabled)</v>
          </cell>
          <cell r="AT465" t="str">
            <v>CFG(100KOhm PD)</v>
          </cell>
          <cell r="AV465" t="str">
            <v>CFG(Pull)</v>
          </cell>
          <cell r="AX465" t="str">
            <v>CFG(Enabled)</v>
          </cell>
          <cell r="AZ465" t="str">
            <v>NA</v>
          </cell>
          <cell r="BB465" t="str">
            <v>CFG(100MHz)</v>
          </cell>
          <cell r="BD465" t="str">
            <v>NA</v>
          </cell>
          <cell r="BF465" t="str">
            <v>NA</v>
          </cell>
          <cell r="BH465" t="str">
            <v>NA</v>
          </cell>
          <cell r="BW465">
            <v>-2692.7249999999999</v>
          </cell>
          <cell r="BX465">
            <v>-367</v>
          </cell>
          <cell r="CI465" t="str">
            <v>EIM_D22</v>
          </cell>
        </row>
        <row r="466">
          <cell r="C466" t="str">
            <v>nvcc_eim__10</v>
          </cell>
          <cell r="E466" t="str">
            <v>NOISY_POWER</v>
          </cell>
          <cell r="AF466" t="str">
            <v/>
          </cell>
          <cell r="AG466" t="str">
            <v/>
          </cell>
          <cell r="AH466" t="str">
            <v/>
          </cell>
          <cell r="AI466" t="str">
            <v/>
          </cell>
          <cell r="AJ466" t="str">
            <v>NA</v>
          </cell>
          <cell r="AL466" t="str">
            <v>NA</v>
          </cell>
          <cell r="AN466" t="str">
            <v>NA</v>
          </cell>
          <cell r="AP466" t="str">
            <v>NA</v>
          </cell>
          <cell r="AR466" t="str">
            <v>NA</v>
          </cell>
          <cell r="AT466" t="str">
            <v>NA</v>
          </cell>
          <cell r="AV466" t="str">
            <v>NA</v>
          </cell>
          <cell r="AX466" t="str">
            <v>NA</v>
          </cell>
          <cell r="AZ466" t="str">
            <v>NA</v>
          </cell>
          <cell r="BB466" t="str">
            <v>NA</v>
          </cell>
          <cell r="BD466" t="str">
            <v>NA</v>
          </cell>
          <cell r="BF466" t="str">
            <v>NA</v>
          </cell>
          <cell r="BH466" t="str">
            <v>NA</v>
          </cell>
          <cell r="BW466">
            <v>-2692.7249999999999</v>
          </cell>
          <cell r="BX466">
            <v>-1213</v>
          </cell>
          <cell r="CI466" t="str">
            <v>NVCC_EIM</v>
          </cell>
        </row>
        <row r="467">
          <cell r="C467" t="str">
            <v>eim_d17</v>
          </cell>
          <cell r="E467" t="str">
            <v>GPIO</v>
          </cell>
          <cell r="I467" t="str">
            <v>weim</v>
          </cell>
          <cell r="J467" t="str">
            <v>WEIM_D[17]</v>
          </cell>
          <cell r="K467" t="str">
            <v>ecspi1</v>
          </cell>
          <cell r="L467" t="str">
            <v>MISO</v>
          </cell>
          <cell r="M467" t="str">
            <v>ipu1</v>
          </cell>
          <cell r="N467" t="str">
            <v>DI0_PIN6</v>
          </cell>
          <cell r="O467" t="str">
            <v>ipu1</v>
          </cell>
          <cell r="P467" t="str">
            <v>CSI1_PIXCLK</v>
          </cell>
          <cell r="Q467" t="str">
            <v>dcic1</v>
          </cell>
          <cell r="R467" t="str">
            <v>DCIC_OUT</v>
          </cell>
          <cell r="S467" t="str">
            <v>gpio3</v>
          </cell>
          <cell r="T467" t="str">
            <v>GPIO[17]</v>
          </cell>
          <cell r="U467" t="str">
            <v>i2c3</v>
          </cell>
          <cell r="V467" t="str">
            <v>SCL</v>
          </cell>
          <cell r="X467" t="str">
            <v>pl301_sim_mx6dl_per1</v>
          </cell>
          <cell r="Y467" t="str">
            <v>HBURST[1]</v>
          </cell>
          <cell r="Z467" t="str">
            <v>sjc.sjc_gpucr1_reg[11]</v>
          </cell>
          <cell r="AF467" t="str">
            <v>ipt_eim_d17_dir</v>
          </cell>
          <cell r="AG467" t="str">
            <v>ipt_eim_d17_in</v>
          </cell>
          <cell r="AH467" t="str">
            <v>ipt_eim_d17_out</v>
          </cell>
          <cell r="AI467" t="str">
            <v>ipt_mode</v>
          </cell>
          <cell r="AJ467" t="str">
            <v>Yes</v>
          </cell>
          <cell r="AL467" t="str">
            <v>CFG(SLOW)</v>
          </cell>
          <cell r="AN467" t="str">
            <v>CFG(R0DIV6)</v>
          </cell>
          <cell r="AP467" t="str">
            <v>CFG(Disabled)</v>
          </cell>
          <cell r="AR467" t="str">
            <v>CFG(Enabled)</v>
          </cell>
          <cell r="AT467" t="str">
            <v>CFG(100KOhm PU)</v>
          </cell>
          <cell r="AV467" t="str">
            <v>CFG(Pull)</v>
          </cell>
          <cell r="AX467" t="str">
            <v>CFG(Enabled)</v>
          </cell>
          <cell r="AZ467" t="str">
            <v>NA</v>
          </cell>
          <cell r="BB467" t="str">
            <v>CFG(100MHz)</v>
          </cell>
          <cell r="BD467" t="str">
            <v>NA</v>
          </cell>
          <cell r="BF467" t="str">
            <v>NA</v>
          </cell>
          <cell r="BH467" t="str">
            <v>NA</v>
          </cell>
          <cell r="BW467">
            <v>-2692.7249999999999</v>
          </cell>
          <cell r="BX467">
            <v>-179</v>
          </cell>
          <cell r="CI467" t="str">
            <v>EIM_D17</v>
          </cell>
        </row>
        <row r="468">
          <cell r="C468" t="str">
            <v>pfill_corner__4</v>
          </cell>
          <cell r="E468" t="str">
            <v/>
          </cell>
          <cell r="AF468" t="str">
            <v/>
          </cell>
          <cell r="AG468" t="str">
            <v/>
          </cell>
          <cell r="AH468" t="str">
            <v/>
          </cell>
          <cell r="AI468" t="str">
            <v/>
          </cell>
          <cell r="AJ468" t="str">
            <v>NA</v>
          </cell>
          <cell r="AL468" t="str">
            <v>NA</v>
          </cell>
          <cell r="AN468" t="str">
            <v>NA</v>
          </cell>
          <cell r="AP468" t="str">
            <v>NA</v>
          </cell>
          <cell r="AR468" t="str">
            <v>NA</v>
          </cell>
          <cell r="AT468" t="str">
            <v>NA</v>
          </cell>
          <cell r="AV468" t="str">
            <v>NA</v>
          </cell>
          <cell r="AX468" t="str">
            <v>NA</v>
          </cell>
          <cell r="AZ468" t="str">
            <v>NA</v>
          </cell>
          <cell r="BB468" t="str">
            <v>NA</v>
          </cell>
          <cell r="BD468" t="str">
            <v>NA</v>
          </cell>
          <cell r="BF468" t="str">
            <v>NA</v>
          </cell>
          <cell r="BH468" t="str">
            <v>NA</v>
          </cell>
          <cell r="BW468">
            <v>-1995</v>
          </cell>
          <cell r="BX468">
            <v>-2792.7249999999999</v>
          </cell>
          <cell r="CI468">
            <v>0</v>
          </cell>
        </row>
        <row r="469">
          <cell r="C469" t="str">
            <v>eim_eb2</v>
          </cell>
          <cell r="E469" t="str">
            <v>GPIO</v>
          </cell>
          <cell r="I469" t="str">
            <v>weim</v>
          </cell>
          <cell r="J469" t="str">
            <v>WEIM_EB[2]</v>
          </cell>
          <cell r="K469" t="str">
            <v>ecspi1</v>
          </cell>
          <cell r="L469" t="str">
            <v>SS0</v>
          </cell>
          <cell r="M469" t="str">
            <v>ccm</v>
          </cell>
          <cell r="N469" t="str">
            <v>DI1_EXT_CLK</v>
          </cell>
          <cell r="O469" t="str">
            <v>ipu1</v>
          </cell>
          <cell r="P469" t="str">
            <v>CSI1_D[19]</v>
          </cell>
          <cell r="Q469" t="str">
            <v>hdmi_tx</v>
          </cell>
          <cell r="R469" t="str">
            <v>DDC_SCL</v>
          </cell>
          <cell r="S469" t="str">
            <v>gpio2</v>
          </cell>
          <cell r="T469" t="str">
            <v>GPIO[30]</v>
          </cell>
          <cell r="U469" t="str">
            <v>i2c2</v>
          </cell>
          <cell r="V469" t="str">
            <v>SCL</v>
          </cell>
          <cell r="X469" t="str">
            <v>src</v>
          </cell>
          <cell r="Y469" t="str">
            <v>BT_CFG[30]</v>
          </cell>
          <cell r="Z469" t="str">
            <v>~src.system_rst_b</v>
          </cell>
          <cell r="AF469" t="str">
            <v>ipt_eim_eb2_dir</v>
          </cell>
          <cell r="AG469" t="str">
            <v>ipt_eim_eb2_in</v>
          </cell>
          <cell r="AH469" t="str">
            <v>ipt_eim_eb2_out</v>
          </cell>
          <cell r="AI469" t="str">
            <v>ipt_mode</v>
          </cell>
          <cell r="AJ469" t="str">
            <v>Yes</v>
          </cell>
          <cell r="AL469" t="str">
            <v>CFG(SLOW)</v>
          </cell>
          <cell r="AN469" t="str">
            <v>CFG(R0DIV6)</v>
          </cell>
          <cell r="AP469" t="str">
            <v>CFG(Disabled)</v>
          </cell>
          <cell r="AR469" t="str">
            <v>CFG(Enabled)</v>
          </cell>
          <cell r="AT469" t="str">
            <v>CFG(100KOhm PU)</v>
          </cell>
          <cell r="AV469" t="str">
            <v>CFG(Pull)</v>
          </cell>
          <cell r="AX469" t="str">
            <v>CFG(Enabled)</v>
          </cell>
          <cell r="AZ469" t="str">
            <v>NA</v>
          </cell>
          <cell r="BB469" t="str">
            <v>CFG(100MHz)</v>
          </cell>
          <cell r="BD469" t="str">
            <v>NA</v>
          </cell>
          <cell r="BF469" t="str">
            <v>NA</v>
          </cell>
          <cell r="BH469" t="str">
            <v>NA</v>
          </cell>
          <cell r="BW469">
            <v>-2692.7249999999999</v>
          </cell>
          <cell r="BX469">
            <v>-226</v>
          </cell>
          <cell r="CI469" t="str">
            <v>EIM_EB2</v>
          </cell>
        </row>
        <row r="470">
          <cell r="C470" t="str">
            <v>corner__2</v>
          </cell>
          <cell r="E470" t="str">
            <v/>
          </cell>
          <cell r="AF470" t="str">
            <v/>
          </cell>
          <cell r="AG470" t="str">
            <v/>
          </cell>
          <cell r="AH470" t="str">
            <v/>
          </cell>
          <cell r="AI470" t="str">
            <v/>
          </cell>
          <cell r="AJ470" t="str">
            <v>NA</v>
          </cell>
          <cell r="AL470" t="str">
            <v>NA</v>
          </cell>
          <cell r="AN470" t="str">
            <v>NA</v>
          </cell>
          <cell r="AP470" t="str">
            <v>NA</v>
          </cell>
          <cell r="AR470" t="str">
            <v>NA</v>
          </cell>
          <cell r="AT470" t="str">
            <v>NA</v>
          </cell>
          <cell r="AV470" t="str">
            <v>NA</v>
          </cell>
          <cell r="AX470" t="str">
            <v>NA</v>
          </cell>
          <cell r="AZ470" t="str">
            <v>NA</v>
          </cell>
          <cell r="BB470" t="str">
            <v>NA</v>
          </cell>
          <cell r="BD470" t="str">
            <v>NA</v>
          </cell>
          <cell r="BF470" t="str">
            <v>NA</v>
          </cell>
          <cell r="BH470" t="str">
            <v>NA</v>
          </cell>
          <cell r="BW470">
            <v>-1995</v>
          </cell>
          <cell r="BX470">
            <v>-2792.7249999999999</v>
          </cell>
          <cell r="CI470">
            <v>0</v>
          </cell>
        </row>
        <row r="471">
          <cell r="C471" t="str">
            <v>pcut_ddr__2</v>
          </cell>
          <cell r="E471" t="str">
            <v/>
          </cell>
          <cell r="AF471" t="str">
            <v/>
          </cell>
          <cell r="AG471" t="str">
            <v/>
          </cell>
          <cell r="AH471" t="str">
            <v/>
          </cell>
          <cell r="AI471" t="str">
            <v/>
          </cell>
          <cell r="AJ471" t="str">
            <v>NA</v>
          </cell>
          <cell r="AL471" t="str">
            <v>NA</v>
          </cell>
          <cell r="AN471" t="str">
            <v>NA</v>
          </cell>
          <cell r="AP471" t="str">
            <v>NA</v>
          </cell>
          <cell r="AR471" t="str">
            <v>NA</v>
          </cell>
          <cell r="AT471" t="str">
            <v>NA</v>
          </cell>
          <cell r="AV471" t="str">
            <v>NA</v>
          </cell>
          <cell r="AX471" t="str">
            <v>NA</v>
          </cell>
          <cell r="AZ471" t="str">
            <v>NA</v>
          </cell>
          <cell r="BB471" t="str">
            <v>NA</v>
          </cell>
          <cell r="BD471" t="str">
            <v>NA</v>
          </cell>
          <cell r="BF471" t="str">
            <v>NA</v>
          </cell>
          <cell r="BH471" t="str">
            <v>NA</v>
          </cell>
          <cell r="BW471">
            <v>-1995</v>
          </cell>
          <cell r="BX471">
            <v>-2792.7249999999999</v>
          </cell>
          <cell r="CI471">
            <v>0</v>
          </cell>
        </row>
        <row r="472">
          <cell r="C472" t="str">
            <v>pfill_corner__5</v>
          </cell>
          <cell r="E472" t="str">
            <v/>
          </cell>
          <cell r="AF472" t="str">
            <v/>
          </cell>
          <cell r="AG472" t="str">
            <v/>
          </cell>
          <cell r="AH472" t="str">
            <v/>
          </cell>
          <cell r="AI472" t="str">
            <v/>
          </cell>
          <cell r="AJ472" t="str">
            <v>NA</v>
          </cell>
          <cell r="AL472" t="str">
            <v>NA</v>
          </cell>
          <cell r="AN472" t="str">
            <v>NA</v>
          </cell>
          <cell r="AP472" t="str">
            <v>NA</v>
          </cell>
          <cell r="AR472" t="str">
            <v>NA</v>
          </cell>
          <cell r="AT472" t="str">
            <v>NA</v>
          </cell>
          <cell r="AV472" t="str">
            <v>NA</v>
          </cell>
          <cell r="AX472" t="str">
            <v>NA</v>
          </cell>
          <cell r="AZ472" t="str">
            <v>NA</v>
          </cell>
          <cell r="BB472" t="str">
            <v>NA</v>
          </cell>
          <cell r="BD472" t="str">
            <v>NA</v>
          </cell>
          <cell r="BF472" t="str">
            <v>NA</v>
          </cell>
          <cell r="BH472" t="str">
            <v>NA</v>
          </cell>
          <cell r="BW472">
            <v>-1995</v>
          </cell>
          <cell r="BX472">
            <v>-2792.7249999999999</v>
          </cell>
          <cell r="CI472">
            <v>0</v>
          </cell>
        </row>
        <row r="473">
          <cell r="C473" t="str">
            <v>rgmii_rd3</v>
          </cell>
          <cell r="E473" t="str">
            <v>GPIO</v>
          </cell>
          <cell r="I473" t="str">
            <v>mipi_hsi_ctrl</v>
          </cell>
          <cell r="J473" t="str">
            <v>TX_WAKE</v>
          </cell>
          <cell r="K473" t="str">
            <v>enet</v>
          </cell>
          <cell r="L473" t="str">
            <v>RGMII_RD3</v>
          </cell>
          <cell r="S473" t="str">
            <v>gpio6</v>
          </cell>
          <cell r="T473" t="str">
            <v>GPIO[29]</v>
          </cell>
          <cell r="U473" t="str">
            <v>mipi_core</v>
          </cell>
          <cell r="V473" t="str">
            <v>DPHY_TEST_IN[10]</v>
          </cell>
          <cell r="AF473" t="str">
            <v>ipt_rgmii_rd3_dir</v>
          </cell>
          <cell r="AG473" t="str">
            <v>ipt_rgmii_rd3_in</v>
          </cell>
          <cell r="AH473" t="str">
            <v>ipt_rgmii_rd3_out</v>
          </cell>
          <cell r="AI473" t="str">
            <v>ipt_mode</v>
          </cell>
          <cell r="AJ473" t="str">
            <v>Yes</v>
          </cell>
          <cell r="AL473" t="str">
            <v>NA</v>
          </cell>
          <cell r="AN473" t="str">
            <v>CFG(R0DIV6)</v>
          </cell>
          <cell r="AP473" t="str">
            <v>NA</v>
          </cell>
          <cell r="AR473" t="str">
            <v>CFG(Enabled)</v>
          </cell>
          <cell r="AT473" t="str">
            <v>CFG(100KOhm PU)</v>
          </cell>
          <cell r="AV473" t="str">
            <v>CFG(Pull)</v>
          </cell>
          <cell r="AX473" t="str">
            <v>CFG(Enabled)</v>
          </cell>
          <cell r="AZ473" t="str">
            <v>CFG(CMOS)</v>
          </cell>
          <cell r="BB473" t="str">
            <v>NA</v>
          </cell>
          <cell r="BD473" t="str">
            <v>CFG(II_OFF)</v>
          </cell>
          <cell r="BF473" t="str">
            <v>CFG(LPDDR2)</v>
          </cell>
          <cell r="BH473">
            <v>0</v>
          </cell>
          <cell r="BW473">
            <v>-2692.7249999999999</v>
          </cell>
          <cell r="BX473">
            <v>1654</v>
          </cell>
          <cell r="CI473" t="str">
            <v>RGMII_RD3</v>
          </cell>
        </row>
        <row r="474">
          <cell r="C474" t="str">
            <v>pfill_corner__6</v>
          </cell>
          <cell r="E474" t="str">
            <v/>
          </cell>
          <cell r="AF474" t="str">
            <v/>
          </cell>
          <cell r="AG474" t="str">
            <v/>
          </cell>
          <cell r="AH474" t="str">
            <v/>
          </cell>
          <cell r="AI474" t="str">
            <v/>
          </cell>
          <cell r="AJ474" t="str">
            <v>NA</v>
          </cell>
          <cell r="AL474" t="str">
            <v>NA</v>
          </cell>
          <cell r="AN474" t="str">
            <v>NA</v>
          </cell>
          <cell r="AP474" t="str">
            <v>NA</v>
          </cell>
          <cell r="AR474" t="str">
            <v>NA</v>
          </cell>
          <cell r="AT474" t="str">
            <v>NA</v>
          </cell>
          <cell r="AV474" t="str">
            <v>NA</v>
          </cell>
          <cell r="AX474" t="str">
            <v>NA</v>
          </cell>
          <cell r="AZ474" t="str">
            <v>NA</v>
          </cell>
          <cell r="BB474" t="str">
            <v>NA</v>
          </cell>
          <cell r="BD474" t="str">
            <v>NA</v>
          </cell>
          <cell r="BF474" t="str">
            <v>NA</v>
          </cell>
          <cell r="BH474" t="str">
            <v>NA</v>
          </cell>
          <cell r="BW474">
            <v>-1995</v>
          </cell>
          <cell r="BX474">
            <v>-2792.7249999999999</v>
          </cell>
          <cell r="CI474">
            <v>0</v>
          </cell>
        </row>
        <row r="475">
          <cell r="C475" t="str">
            <v>ngnd_rgmii</v>
          </cell>
          <cell r="E475" t="str">
            <v>NOISY_GROUND</v>
          </cell>
          <cell r="AF475" t="str">
            <v/>
          </cell>
          <cell r="AG475" t="str">
            <v/>
          </cell>
          <cell r="AH475" t="str">
            <v/>
          </cell>
          <cell r="AI475" t="str">
            <v/>
          </cell>
          <cell r="AJ475" t="str">
            <v>NA</v>
          </cell>
          <cell r="AL475" t="str">
            <v>NA</v>
          </cell>
          <cell r="AN475" t="str">
            <v>NA</v>
          </cell>
          <cell r="AP475" t="str">
            <v>NA</v>
          </cell>
          <cell r="AR475" t="str">
            <v>NA</v>
          </cell>
          <cell r="AT475" t="str">
            <v>NA</v>
          </cell>
          <cell r="AV475" t="str">
            <v>NA</v>
          </cell>
          <cell r="AX475" t="str">
            <v>NA</v>
          </cell>
          <cell r="AZ475" t="str">
            <v>NA</v>
          </cell>
          <cell r="BB475" t="str">
            <v>NA</v>
          </cell>
          <cell r="BD475" t="str">
            <v>NA</v>
          </cell>
          <cell r="BF475" t="str">
            <v>NA</v>
          </cell>
          <cell r="BH475" t="str">
            <v>NA</v>
          </cell>
          <cell r="BW475">
            <v>-2692.7249999999999</v>
          </cell>
          <cell r="BX475">
            <v>1748</v>
          </cell>
          <cell r="CI475" t="str">
            <v>VSS</v>
          </cell>
        </row>
        <row r="476">
          <cell r="C476" t="str">
            <v>nvcc_rgmii__0</v>
          </cell>
          <cell r="E476" t="str">
            <v>NOISY_POWER</v>
          </cell>
          <cell r="AF476" t="str">
            <v/>
          </cell>
          <cell r="AG476" t="str">
            <v/>
          </cell>
          <cell r="AH476" t="str">
            <v/>
          </cell>
          <cell r="AI476" t="str">
            <v/>
          </cell>
          <cell r="AJ476" t="str">
            <v>NA</v>
          </cell>
          <cell r="AL476" t="str">
            <v>NA</v>
          </cell>
          <cell r="AN476" t="str">
            <v>NA</v>
          </cell>
          <cell r="AP476" t="str">
            <v>NA</v>
          </cell>
          <cell r="AR476" t="str">
            <v>NA</v>
          </cell>
          <cell r="AT476" t="str">
            <v>NA</v>
          </cell>
          <cell r="AV476" t="str">
            <v>NA</v>
          </cell>
          <cell r="AX476" t="str">
            <v>NA</v>
          </cell>
          <cell r="AZ476" t="str">
            <v>NA</v>
          </cell>
          <cell r="BB476" t="str">
            <v>NA</v>
          </cell>
          <cell r="BD476" t="str">
            <v>NA</v>
          </cell>
          <cell r="BF476" t="str">
            <v>NA</v>
          </cell>
          <cell r="BH476" t="str">
            <v>NA</v>
          </cell>
          <cell r="BW476">
            <v>-2692.7249999999999</v>
          </cell>
          <cell r="BX476">
            <v>1748</v>
          </cell>
          <cell r="CI476" t="str">
            <v>NVCC_RGMII</v>
          </cell>
        </row>
        <row r="477">
          <cell r="C477" t="str">
            <v>rgmii_rd0</v>
          </cell>
          <cell r="E477" t="str">
            <v>GPIO</v>
          </cell>
          <cell r="I477" t="str">
            <v>mipi_hsi_ctrl</v>
          </cell>
          <cell r="J477" t="str">
            <v>RX_READY</v>
          </cell>
          <cell r="K477" t="str">
            <v>enet</v>
          </cell>
          <cell r="L477" t="str">
            <v>RGMII_RD0</v>
          </cell>
          <cell r="S477" t="str">
            <v>gpio6</v>
          </cell>
          <cell r="T477" t="str">
            <v>GPIO[25]</v>
          </cell>
          <cell r="U477" t="str">
            <v>mipi_core</v>
          </cell>
          <cell r="V477" t="str">
            <v>DPHY_TEST_IN[6]</v>
          </cell>
          <cell r="AF477" t="str">
            <v>ipt_rgmii_rd0_dir</v>
          </cell>
          <cell r="AG477" t="str">
            <v>ipt_rgmii_rd0_in</v>
          </cell>
          <cell r="AH477" t="str">
            <v>ipt_rgmii_rd0_out</v>
          </cell>
          <cell r="AI477" t="str">
            <v>ipt_mode</v>
          </cell>
          <cell r="AJ477" t="str">
            <v>Yes</v>
          </cell>
          <cell r="AL477" t="str">
            <v>NA</v>
          </cell>
          <cell r="AN477" t="str">
            <v>CFG(R0DIV6)</v>
          </cell>
          <cell r="AP477" t="str">
            <v>NA</v>
          </cell>
          <cell r="AR477" t="str">
            <v>CFG(Enabled)</v>
          </cell>
          <cell r="AT477" t="str">
            <v>CFG(100KOhm PU)</v>
          </cell>
          <cell r="AV477" t="str">
            <v>CFG(Pull)</v>
          </cell>
          <cell r="AX477" t="str">
            <v>CFG(Enabled)</v>
          </cell>
          <cell r="AZ477" t="str">
            <v>CFG(CMOS)</v>
          </cell>
          <cell r="BB477" t="str">
            <v>NA</v>
          </cell>
          <cell r="BD477" t="str">
            <v>CFG(II_OFF)</v>
          </cell>
          <cell r="BF477" t="str">
            <v>CFG(LPDDR2)</v>
          </cell>
          <cell r="BH477">
            <v>0</v>
          </cell>
          <cell r="BW477">
            <v>-2692.7249999999999</v>
          </cell>
          <cell r="BX477">
            <v>1936</v>
          </cell>
          <cell r="CI477" t="str">
            <v>RGMII_RD0</v>
          </cell>
        </row>
        <row r="478">
          <cell r="C478" t="str">
            <v>rgmii_rxc</v>
          </cell>
          <cell r="E478" t="str">
            <v>GPIO</v>
          </cell>
          <cell r="I478" t="str">
            <v>usboh3</v>
          </cell>
          <cell r="J478" t="str">
            <v>H3_STROBE</v>
          </cell>
          <cell r="K478" t="str">
            <v>enet</v>
          </cell>
          <cell r="L478" t="str">
            <v>RGMII_RXC</v>
          </cell>
          <cell r="S478" t="str">
            <v>gpio6</v>
          </cell>
          <cell r="T478" t="str">
            <v>GPIO[30]</v>
          </cell>
          <cell r="U478" t="str">
            <v>mipi_core</v>
          </cell>
          <cell r="V478" t="str">
            <v>DPHY_TEST_IN[11]</v>
          </cell>
          <cell r="AF478" t="str">
            <v>ipt_rgmii_rxc_dir</v>
          </cell>
          <cell r="AG478" t="str">
            <v>ipt_rgmii_rxc_in</v>
          </cell>
          <cell r="AH478" t="str">
            <v>ipt_rgmii_rxc_out</v>
          </cell>
          <cell r="AI478" t="str">
            <v>ipt_mode</v>
          </cell>
          <cell r="AJ478" t="str">
            <v>Yes</v>
          </cell>
          <cell r="AL478" t="str">
            <v>NA</v>
          </cell>
          <cell r="AN478" t="str">
            <v>CFG(R0DIV6)</v>
          </cell>
          <cell r="AP478" t="str">
            <v>NA</v>
          </cell>
          <cell r="AR478" t="str">
            <v>CFG(Enabled)</v>
          </cell>
          <cell r="AT478" t="str">
            <v>CFG(100KOhm PD)</v>
          </cell>
          <cell r="AV478" t="str">
            <v>CFG(Pull)</v>
          </cell>
          <cell r="AX478" t="str">
            <v>CFG(Enabled)</v>
          </cell>
          <cell r="AZ478" t="str">
            <v>CFG(CMOS)</v>
          </cell>
          <cell r="BB478" t="str">
            <v>NA</v>
          </cell>
          <cell r="BD478" t="str">
            <v>CFG(II_OFF)</v>
          </cell>
          <cell r="BF478" t="str">
            <v>CFG(LPDDR2)</v>
          </cell>
          <cell r="BH478">
            <v>0</v>
          </cell>
          <cell r="BW478">
            <v>-2692.7249999999999</v>
          </cell>
          <cell r="BX478">
            <v>1607</v>
          </cell>
          <cell r="CI478" t="str">
            <v>RGMII_RXC</v>
          </cell>
        </row>
        <row r="479">
          <cell r="C479" t="str">
            <v>rgmii_td3</v>
          </cell>
          <cell r="E479" t="str">
            <v>GPIO</v>
          </cell>
          <cell r="I479" t="str">
            <v>mipi_hsi_ctrl</v>
          </cell>
          <cell r="J479" t="str">
            <v>RX_WAKE</v>
          </cell>
          <cell r="K479" t="str">
            <v>enet</v>
          </cell>
          <cell r="L479" t="str">
            <v>RGMII_TD3</v>
          </cell>
          <cell r="S479" t="str">
            <v>gpio6</v>
          </cell>
          <cell r="T479" t="str">
            <v>GPIO[23]</v>
          </cell>
          <cell r="U479" t="str">
            <v>mipi_core</v>
          </cell>
          <cell r="V479" t="str">
            <v>DPHY_TEST_IN[4]</v>
          </cell>
          <cell r="AF479" t="str">
            <v>ipt_rgmii_td3_dir</v>
          </cell>
          <cell r="AG479" t="str">
            <v>ipt_rgmii_td3_in</v>
          </cell>
          <cell r="AH479" t="str">
            <v>ipt_rgmii_td3_out</v>
          </cell>
          <cell r="AI479" t="str">
            <v>ipt_mode</v>
          </cell>
          <cell r="AJ479" t="str">
            <v>Yes</v>
          </cell>
          <cell r="AL479" t="str">
            <v>NA</v>
          </cell>
          <cell r="AN479" t="str">
            <v>CFG(R0DIV6)</v>
          </cell>
          <cell r="AP479" t="str">
            <v>NA</v>
          </cell>
          <cell r="AR479" t="str">
            <v>CFG(Enabled)</v>
          </cell>
          <cell r="AT479" t="str">
            <v>CFG(100KOhm PU)</v>
          </cell>
          <cell r="AV479" t="str">
            <v>CFG(Pull)</v>
          </cell>
          <cell r="AX479" t="str">
            <v>CFG(Enabled)</v>
          </cell>
          <cell r="AZ479" t="str">
            <v>CFG(CMOS)</v>
          </cell>
          <cell r="BB479" t="str">
            <v>NA</v>
          </cell>
          <cell r="BD479" t="str">
            <v>II_OFF</v>
          </cell>
          <cell r="BF479" t="str">
            <v>CFG(LPDDR2)</v>
          </cell>
          <cell r="BH479">
            <v>0</v>
          </cell>
          <cell r="BW479">
            <v>-2692.7249999999999</v>
          </cell>
          <cell r="BX479">
            <v>2124</v>
          </cell>
          <cell r="CI479" t="str">
            <v>RGMII_TD3</v>
          </cell>
        </row>
        <row r="480">
          <cell r="C480" t="str">
            <v>nvcc_rgmii__1</v>
          </cell>
          <cell r="E480" t="str">
            <v>NOISY_POWER</v>
          </cell>
          <cell r="AF480" t="str">
            <v/>
          </cell>
          <cell r="AG480" t="str">
            <v/>
          </cell>
          <cell r="AH480" t="str">
            <v/>
          </cell>
          <cell r="AI480" t="str">
            <v/>
          </cell>
          <cell r="AJ480" t="str">
            <v>NA</v>
          </cell>
          <cell r="AL480" t="str">
            <v>NA</v>
          </cell>
          <cell r="AN480" t="str">
            <v>NA</v>
          </cell>
          <cell r="AP480" t="str">
            <v>NA</v>
          </cell>
          <cell r="AR480" t="str">
            <v>NA</v>
          </cell>
          <cell r="AT480" t="str">
            <v>NA</v>
          </cell>
          <cell r="AV480" t="str">
            <v>NA</v>
          </cell>
          <cell r="AX480" t="str">
            <v>NA</v>
          </cell>
          <cell r="AZ480" t="str">
            <v>NA</v>
          </cell>
          <cell r="BB480" t="str">
            <v>NA</v>
          </cell>
          <cell r="BD480" t="str">
            <v>NA</v>
          </cell>
          <cell r="BF480" t="str">
            <v>NA</v>
          </cell>
          <cell r="BH480" t="str">
            <v>NA</v>
          </cell>
          <cell r="BW480">
            <v>-2692.7249999999999</v>
          </cell>
          <cell r="BX480">
            <v>1983</v>
          </cell>
          <cell r="CI480" t="str">
            <v>NVCC_RGMII</v>
          </cell>
        </row>
        <row r="481">
          <cell r="C481" t="str">
            <v>rgmii_rd2</v>
          </cell>
          <cell r="E481" t="str">
            <v>GPIO</v>
          </cell>
          <cell r="I481" t="str">
            <v>mipi_hsi_ctrl</v>
          </cell>
          <cell r="J481" t="str">
            <v>TX_DATA</v>
          </cell>
          <cell r="K481" t="str">
            <v>enet</v>
          </cell>
          <cell r="L481" t="str">
            <v>RGMII_RD2</v>
          </cell>
          <cell r="S481" t="str">
            <v>gpio6</v>
          </cell>
          <cell r="T481" t="str">
            <v>GPIO[28]</v>
          </cell>
          <cell r="U481" t="str">
            <v>mipi_core</v>
          </cell>
          <cell r="V481" t="str">
            <v>DPHY_TEST_IN[9]</v>
          </cell>
          <cell r="AF481" t="str">
            <v>ipt_rgmii_rd2_dir</v>
          </cell>
          <cell r="AG481" t="str">
            <v>ipt_rgmii_rd2_in</v>
          </cell>
          <cell r="AH481" t="str">
            <v>ipt_rgmii_rd2_out</v>
          </cell>
          <cell r="AI481" t="str">
            <v>ipt_mode</v>
          </cell>
          <cell r="AJ481" t="str">
            <v>Yes</v>
          </cell>
          <cell r="AL481" t="str">
            <v>NA</v>
          </cell>
          <cell r="AN481" t="str">
            <v>CFG(R0DIV6)</v>
          </cell>
          <cell r="AP481" t="str">
            <v>NA</v>
          </cell>
          <cell r="AR481" t="str">
            <v>CFG(Enabled)</v>
          </cell>
          <cell r="AT481" t="str">
            <v>CFG(100KOhm PU)</v>
          </cell>
          <cell r="AV481" t="str">
            <v>CFG(Pull)</v>
          </cell>
          <cell r="AX481" t="str">
            <v>CFG(Enabled)</v>
          </cell>
          <cell r="AZ481" t="str">
            <v>CFG(CMOS)</v>
          </cell>
          <cell r="BB481" t="str">
            <v>NA</v>
          </cell>
          <cell r="BD481" t="str">
            <v>CFG(II_OFF)</v>
          </cell>
          <cell r="BF481" t="str">
            <v>CFG(LPDDR2)</v>
          </cell>
          <cell r="BH481">
            <v>0</v>
          </cell>
          <cell r="BW481">
            <v>-2692.7249999999999</v>
          </cell>
          <cell r="BX481">
            <v>1795</v>
          </cell>
          <cell r="CI481" t="str">
            <v>RGMII_RD2</v>
          </cell>
        </row>
        <row r="482">
          <cell r="C482" t="str">
            <v>rgmii_rd1</v>
          </cell>
          <cell r="E482" t="str">
            <v>GPIO</v>
          </cell>
          <cell r="I482" t="str">
            <v>mipi_hsi_ctrl</v>
          </cell>
          <cell r="J482" t="str">
            <v>TX_FLAG</v>
          </cell>
          <cell r="K482" t="str">
            <v>enet</v>
          </cell>
          <cell r="L482" t="str">
            <v>RGMII_RD1</v>
          </cell>
          <cell r="S482" t="str">
            <v>gpio6</v>
          </cell>
          <cell r="T482" t="str">
            <v>GPIO[27]</v>
          </cell>
          <cell r="U482" t="str">
            <v>mipi_core</v>
          </cell>
          <cell r="V482" t="str">
            <v>DPHY_TEST_IN[8]</v>
          </cell>
          <cell r="X482" t="str">
            <v>sjc</v>
          </cell>
          <cell r="Y482" t="str">
            <v>FAIL</v>
          </cell>
          <cell r="AF482" t="str">
            <v>ipt_rgmii_rd1_dir</v>
          </cell>
          <cell r="AG482" t="str">
            <v>ipt_rgmii_rd1_in</v>
          </cell>
          <cell r="AH482" t="str">
            <v>ipt_rgmii_rd1_out</v>
          </cell>
          <cell r="AI482" t="str">
            <v>ipt_mode</v>
          </cell>
          <cell r="AJ482" t="str">
            <v>Yes</v>
          </cell>
          <cell r="AL482" t="str">
            <v>NA</v>
          </cell>
          <cell r="AN482" t="str">
            <v>CFG(R0DIV6)</v>
          </cell>
          <cell r="AP482" t="str">
            <v>NA</v>
          </cell>
          <cell r="AR482" t="str">
            <v>CFG(Enabled)</v>
          </cell>
          <cell r="AT482" t="str">
            <v>CFG(100KOhm PU)</v>
          </cell>
          <cell r="AV482" t="str">
            <v>CFG(Pull)</v>
          </cell>
          <cell r="AX482" t="str">
            <v>CFG(Enabled)</v>
          </cell>
          <cell r="AZ482" t="str">
            <v>CFG(CMOS)</v>
          </cell>
          <cell r="BB482" t="str">
            <v>NA</v>
          </cell>
          <cell r="BD482" t="str">
            <v>CFG(II_OFF)</v>
          </cell>
          <cell r="BF482" t="str">
            <v>CFG(LPDDR2)</v>
          </cell>
          <cell r="BH482">
            <v>0</v>
          </cell>
          <cell r="BW482">
            <v>-2692.7249999999999</v>
          </cell>
          <cell r="BX482">
            <v>1842</v>
          </cell>
          <cell r="CI482" t="str">
            <v>RGMII_RD1</v>
          </cell>
        </row>
        <row r="483">
          <cell r="C483" t="str">
            <v>rgmii_tx_ctl</v>
          </cell>
          <cell r="E483" t="str">
            <v>GPIO</v>
          </cell>
          <cell r="I483" t="str">
            <v>usboh3</v>
          </cell>
          <cell r="J483" t="str">
            <v>H2_STROBE</v>
          </cell>
          <cell r="K483" t="str">
            <v>enet</v>
          </cell>
          <cell r="L483" t="str">
            <v>RGMII_TX_CTL</v>
          </cell>
          <cell r="S483" t="str">
            <v>gpio6</v>
          </cell>
          <cell r="T483" t="str">
            <v>GPIO[26]</v>
          </cell>
          <cell r="U483" t="str">
            <v>mipi_core</v>
          </cell>
          <cell r="V483" t="str">
            <v>DPHY_TEST_IN[7]</v>
          </cell>
          <cell r="X483" t="str">
            <v>enet</v>
          </cell>
          <cell r="Y483" t="str">
            <v>ANATOP_ETHERNET_REF_OUT</v>
          </cell>
          <cell r="Z483" t="str">
            <v>sjc.sjc_gpucr1_reg[23]</v>
          </cell>
          <cell r="AF483" t="str">
            <v>ipt_rgmii_tx_ctl_dir</v>
          </cell>
          <cell r="AG483" t="str">
            <v>ipt_rgmii_tx_ctl_in</v>
          </cell>
          <cell r="AH483" t="str">
            <v>ipt_rgmii_tx_ctl_out</v>
          </cell>
          <cell r="AI483" t="str">
            <v>ipt_mode</v>
          </cell>
          <cell r="AJ483" t="str">
            <v>Yes</v>
          </cell>
          <cell r="AL483" t="str">
            <v>NA</v>
          </cell>
          <cell r="AN483" t="str">
            <v>CFG(R0DIV6)</v>
          </cell>
          <cell r="AP483" t="str">
            <v>NA</v>
          </cell>
          <cell r="AR483" t="str">
            <v>CFG(Enabled)</v>
          </cell>
          <cell r="AT483" t="str">
            <v>CFG(100KOhm PD)</v>
          </cell>
          <cell r="AV483" t="str">
            <v>CFG(Pull)</v>
          </cell>
          <cell r="AX483" t="str">
            <v>CFG(Enabled)</v>
          </cell>
          <cell r="AZ483" t="str">
            <v>CMOS</v>
          </cell>
          <cell r="BB483" t="str">
            <v>NA</v>
          </cell>
          <cell r="BD483" t="str">
            <v>II_OFF</v>
          </cell>
          <cell r="BF483" t="str">
            <v>CFG(LPDDR2)</v>
          </cell>
          <cell r="BH483">
            <v>0</v>
          </cell>
          <cell r="BW483">
            <v>-2692.7249999999999</v>
          </cell>
          <cell r="BX483">
            <v>1889</v>
          </cell>
          <cell r="CI483" t="str">
            <v>RGMII_TX_CTL</v>
          </cell>
        </row>
        <row r="484">
          <cell r="C484" t="str">
            <v>nvcc_rgmii__2</v>
          </cell>
          <cell r="E484" t="str">
            <v>NOISY_POWER</v>
          </cell>
          <cell r="AF484" t="str">
            <v/>
          </cell>
          <cell r="AG484" t="str">
            <v/>
          </cell>
          <cell r="AH484" t="str">
            <v/>
          </cell>
          <cell r="AI484" t="str">
            <v/>
          </cell>
          <cell r="AJ484" t="str">
            <v>NA</v>
          </cell>
          <cell r="AL484" t="str">
            <v>NA</v>
          </cell>
          <cell r="AN484" t="str">
            <v>NA</v>
          </cell>
          <cell r="AP484" t="str">
            <v>NA</v>
          </cell>
          <cell r="AR484" t="str">
            <v>NA</v>
          </cell>
          <cell r="AT484" t="str">
            <v>NA</v>
          </cell>
          <cell r="AV484" t="str">
            <v>NA</v>
          </cell>
          <cell r="AX484" t="str">
            <v>NA</v>
          </cell>
          <cell r="AZ484" t="str">
            <v>NA</v>
          </cell>
          <cell r="BB484" t="str">
            <v>NA</v>
          </cell>
          <cell r="BD484" t="str">
            <v>NA</v>
          </cell>
          <cell r="BF484" t="str">
            <v>NA</v>
          </cell>
          <cell r="BH484" t="str">
            <v>NA</v>
          </cell>
          <cell r="BW484">
            <v>-2692.7249999999999</v>
          </cell>
          <cell r="BX484">
            <v>2030</v>
          </cell>
          <cell r="CI484" t="str">
            <v>NVCC_RGMII</v>
          </cell>
        </row>
        <row r="485">
          <cell r="C485" t="str">
            <v>rgmii_td0</v>
          </cell>
          <cell r="E485" t="str">
            <v>GPIO</v>
          </cell>
          <cell r="I485" t="str">
            <v>mipi_hsi_ctrl</v>
          </cell>
          <cell r="J485" t="str">
            <v>TX_READY</v>
          </cell>
          <cell r="K485" t="str">
            <v>enet</v>
          </cell>
          <cell r="L485" t="str">
            <v>RGMII_TD0</v>
          </cell>
          <cell r="S485" t="str">
            <v>gpio6</v>
          </cell>
          <cell r="T485" t="str">
            <v>GPIO[20]</v>
          </cell>
          <cell r="U485" t="str">
            <v>mipi_core</v>
          </cell>
          <cell r="V485" t="str">
            <v>DPHY_TEST_IN[1]</v>
          </cell>
          <cell r="AF485" t="str">
            <v>ipt_rgmii_td0_dir</v>
          </cell>
          <cell r="AG485" t="str">
            <v>ipt_rgmii_td0_in</v>
          </cell>
          <cell r="AH485" t="str">
            <v>ipt_rgmii_td0_out</v>
          </cell>
          <cell r="AI485" t="str">
            <v>ipt_mode</v>
          </cell>
          <cell r="AJ485" t="str">
            <v>Yes</v>
          </cell>
          <cell r="AL485" t="str">
            <v>NA</v>
          </cell>
          <cell r="AN485" t="str">
            <v>CFG(R0DIV6)</v>
          </cell>
          <cell r="AP485" t="str">
            <v>NA</v>
          </cell>
          <cell r="AR485" t="str">
            <v>CFG(Enabled)</v>
          </cell>
          <cell r="AT485" t="str">
            <v>CFG(100KOhm PU)</v>
          </cell>
          <cell r="AV485" t="str">
            <v>CFG(Pull)</v>
          </cell>
          <cell r="AX485" t="str">
            <v>CFG(Enabled)</v>
          </cell>
          <cell r="AZ485" t="str">
            <v>CFG(CMOS)</v>
          </cell>
          <cell r="BB485" t="str">
            <v>NA</v>
          </cell>
          <cell r="BD485" t="str">
            <v>II_OFF</v>
          </cell>
          <cell r="BF485" t="str">
            <v>CFG(LPDDR2)</v>
          </cell>
          <cell r="BH485">
            <v>0</v>
          </cell>
          <cell r="BW485">
            <v>-2692.7249999999999</v>
          </cell>
          <cell r="BX485">
            <v>2368</v>
          </cell>
          <cell r="CI485" t="str">
            <v>RGMII_TD0</v>
          </cell>
        </row>
        <row r="486">
          <cell r="C486" t="str">
            <v>rgmii_rx_ctl</v>
          </cell>
          <cell r="E486" t="str">
            <v>GPIO</v>
          </cell>
          <cell r="I486" t="str">
            <v>usboh3</v>
          </cell>
          <cell r="J486" t="str">
            <v>H3_DATA</v>
          </cell>
          <cell r="K486" t="str">
            <v>enet</v>
          </cell>
          <cell r="L486" t="str">
            <v>RGMII_RX_CTL</v>
          </cell>
          <cell r="S486" t="str">
            <v>gpio6</v>
          </cell>
          <cell r="T486" t="str">
            <v>GPIO[24]</v>
          </cell>
          <cell r="U486" t="str">
            <v>mipi_core</v>
          </cell>
          <cell r="V486" t="str">
            <v>DPHY_TEST_IN[5]</v>
          </cell>
          <cell r="AF486" t="str">
            <v>ipt_rgmii_rx_ctl_dir</v>
          </cell>
          <cell r="AG486" t="str">
            <v>ipt_rgmii_rx_ctl_in</v>
          </cell>
          <cell r="AH486" t="str">
            <v>ipt_rgmii_rx_ctl_out</v>
          </cell>
          <cell r="AI486" t="str">
            <v>ipt_mode</v>
          </cell>
          <cell r="AJ486" t="str">
            <v>Yes</v>
          </cell>
          <cell r="AL486" t="str">
            <v>NA</v>
          </cell>
          <cell r="AN486" t="str">
            <v>CFG(R0DIV6)</v>
          </cell>
          <cell r="AP486" t="str">
            <v>NA</v>
          </cell>
          <cell r="AR486" t="str">
            <v>CFG(Enabled)</v>
          </cell>
          <cell r="AT486" t="str">
            <v>CFG(100KOhm PD)</v>
          </cell>
          <cell r="AV486" t="str">
            <v>CFG(Pull)</v>
          </cell>
          <cell r="AX486" t="str">
            <v>CFG(Enabled)</v>
          </cell>
          <cell r="AZ486" t="str">
            <v>CFG(CMOS)</v>
          </cell>
          <cell r="BB486" t="str">
            <v>NA</v>
          </cell>
          <cell r="BD486" t="str">
            <v>CFG(II_OFF)</v>
          </cell>
          <cell r="BF486" t="str">
            <v>CFG(LPDDR2)</v>
          </cell>
          <cell r="BH486">
            <v>0</v>
          </cell>
          <cell r="BW486">
            <v>-2692.7249999999999</v>
          </cell>
          <cell r="BX486">
            <v>2077</v>
          </cell>
          <cell r="CI486" t="str">
            <v>RGMII_RX_CTL</v>
          </cell>
        </row>
        <row r="487">
          <cell r="C487" t="str">
            <v>rgmii_txc</v>
          </cell>
          <cell r="E487" t="str">
            <v>GPIO</v>
          </cell>
          <cell r="I487" t="str">
            <v>usboh3</v>
          </cell>
          <cell r="J487" t="str">
            <v>H2_DATA</v>
          </cell>
          <cell r="K487" t="str">
            <v>enet</v>
          </cell>
          <cell r="L487" t="str">
            <v>RGMII_TXC</v>
          </cell>
          <cell r="M487" t="str">
            <v>spdif</v>
          </cell>
          <cell r="N487" t="str">
            <v>SPDIF_EXTCLK</v>
          </cell>
          <cell r="S487" t="str">
            <v>gpio6</v>
          </cell>
          <cell r="T487" t="str">
            <v>GPIO[19]</v>
          </cell>
          <cell r="U487" t="str">
            <v>mipi_core</v>
          </cell>
          <cell r="V487" t="str">
            <v>DPHY_TEST_IN[0]</v>
          </cell>
          <cell r="X487" t="str">
            <v>anatop</v>
          </cell>
          <cell r="Y487" t="str">
            <v>ANATOP_24M_OUT</v>
          </cell>
          <cell r="Z487" t="str">
            <v>sjc.sjc_gpucr1_reg[23]</v>
          </cell>
          <cell r="AF487" t="str">
            <v>ipt_rgmii_txc_dir</v>
          </cell>
          <cell r="AG487" t="str">
            <v>ipt_rgmii_txc_in</v>
          </cell>
          <cell r="AH487" t="str">
            <v>ipt_rgmii_txc_out</v>
          </cell>
          <cell r="AI487" t="str">
            <v>ipt_mode</v>
          </cell>
          <cell r="AJ487" t="str">
            <v>Yes</v>
          </cell>
          <cell r="AL487" t="str">
            <v>NA</v>
          </cell>
          <cell r="AN487" t="str">
            <v>CFG(R0DIV6)</v>
          </cell>
          <cell r="AP487" t="str">
            <v>NA</v>
          </cell>
          <cell r="AR487" t="str">
            <v>CFG(Enabled)</v>
          </cell>
          <cell r="AT487" t="str">
            <v>CFG(100KOhm PD)</v>
          </cell>
          <cell r="AV487" t="str">
            <v>CFG(Pull)</v>
          </cell>
          <cell r="AX487" t="str">
            <v>CFG(Enabled)</v>
          </cell>
          <cell r="AZ487" t="str">
            <v>CMOS</v>
          </cell>
          <cell r="BB487" t="str">
            <v>NA</v>
          </cell>
          <cell r="BD487" t="str">
            <v>II_OFF</v>
          </cell>
          <cell r="BF487" t="str">
            <v>CFG(LPDDR2)</v>
          </cell>
          <cell r="BH487">
            <v>0</v>
          </cell>
          <cell r="BW487">
            <v>-2692.7249999999999</v>
          </cell>
          <cell r="BX487">
            <v>2419</v>
          </cell>
          <cell r="CI487" t="str">
            <v>RGMII_TXC</v>
          </cell>
        </row>
        <row r="488">
          <cell r="C488" t="str">
            <v>nvcc_rgmii__3</v>
          </cell>
          <cell r="E488" t="str">
            <v>NOISY_POWER</v>
          </cell>
          <cell r="AF488" t="str">
            <v/>
          </cell>
          <cell r="AG488" t="str">
            <v/>
          </cell>
          <cell r="AH488" t="str">
            <v/>
          </cell>
          <cell r="AI488" t="str">
            <v/>
          </cell>
          <cell r="AJ488" t="str">
            <v>NA</v>
          </cell>
          <cell r="AL488" t="str">
            <v>NA</v>
          </cell>
          <cell r="AN488" t="str">
            <v>NA</v>
          </cell>
          <cell r="AP488" t="str">
            <v>NA</v>
          </cell>
          <cell r="AR488" t="str">
            <v>NA</v>
          </cell>
          <cell r="AT488" t="str">
            <v>NA</v>
          </cell>
          <cell r="AV488" t="str">
            <v>NA</v>
          </cell>
          <cell r="AX488" t="str">
            <v>NA</v>
          </cell>
          <cell r="AZ488" t="str">
            <v>NA</v>
          </cell>
          <cell r="BB488" t="str">
            <v>NA</v>
          </cell>
          <cell r="BD488" t="str">
            <v>NA</v>
          </cell>
          <cell r="BF488" t="str">
            <v>NA</v>
          </cell>
          <cell r="BH488" t="str">
            <v>NA</v>
          </cell>
          <cell r="BW488">
            <v>-2692.7249999999999</v>
          </cell>
          <cell r="BX488">
            <v>2317</v>
          </cell>
          <cell r="CI488" t="str">
            <v>NVCC_RGMII</v>
          </cell>
        </row>
        <row r="489">
          <cell r="C489" t="str">
            <v>rgmii_td2</v>
          </cell>
          <cell r="E489" t="str">
            <v>GPIO</v>
          </cell>
          <cell r="I489" t="str">
            <v>mipi_hsi_ctrl</v>
          </cell>
          <cell r="J489" t="str">
            <v>RX_DATA</v>
          </cell>
          <cell r="K489" t="str">
            <v>enet</v>
          </cell>
          <cell r="L489" t="str">
            <v>RGMII_TD2</v>
          </cell>
          <cell r="S489" t="str">
            <v>gpio6</v>
          </cell>
          <cell r="T489" t="str">
            <v>GPIO[22]</v>
          </cell>
          <cell r="U489" t="str">
            <v>mipi_core</v>
          </cell>
          <cell r="V489" t="str">
            <v>DPHY_TEST_IN[3]</v>
          </cell>
          <cell r="X489" t="str">
            <v>ccm</v>
          </cell>
          <cell r="Y489" t="str">
            <v>PLL2_BYP</v>
          </cell>
          <cell r="Z489" t="str">
            <v>sjc.sjc_pllbr_reg[1]</v>
          </cell>
          <cell r="AF489" t="str">
            <v>ipt_rgmii_td2_dir</v>
          </cell>
          <cell r="AG489" t="str">
            <v>ipt_rgmii_td2_in</v>
          </cell>
          <cell r="AH489" t="str">
            <v>ipt_rgmii_td2_out</v>
          </cell>
          <cell r="AI489" t="str">
            <v>ipt_mode</v>
          </cell>
          <cell r="AJ489" t="str">
            <v>Yes</v>
          </cell>
          <cell r="AL489" t="str">
            <v>NA</v>
          </cell>
          <cell r="AN489" t="str">
            <v>CFG(R0DIV6)</v>
          </cell>
          <cell r="AP489" t="str">
            <v>NA</v>
          </cell>
          <cell r="AR489" t="str">
            <v>CFG(Enabled)</v>
          </cell>
          <cell r="AT489" t="str">
            <v>CFG(100KOhm PU)</v>
          </cell>
          <cell r="AV489" t="str">
            <v>CFG(Pull)</v>
          </cell>
          <cell r="AX489" t="str">
            <v>CFG(Enabled)</v>
          </cell>
          <cell r="AZ489" t="str">
            <v>CFG(CMOS)</v>
          </cell>
          <cell r="BB489" t="str">
            <v>NA</v>
          </cell>
          <cell r="BD489" t="str">
            <v>II_OFF</v>
          </cell>
          <cell r="BF489" t="str">
            <v>CFG(LPDDR2)</v>
          </cell>
          <cell r="BH489">
            <v>0</v>
          </cell>
          <cell r="BW489">
            <v>-2692.7249999999999</v>
          </cell>
          <cell r="BX489">
            <v>2171</v>
          </cell>
          <cell r="CI489" t="str">
            <v>RGMII_TD2</v>
          </cell>
        </row>
        <row r="490">
          <cell r="C490" t="str">
            <v>rgmii_td1</v>
          </cell>
          <cell r="E490" t="str">
            <v>GPIO</v>
          </cell>
          <cell r="I490" t="str">
            <v>mipi_hsi_ctrl</v>
          </cell>
          <cell r="J490" t="str">
            <v>RX_FLAG</v>
          </cell>
          <cell r="K490" t="str">
            <v>enet</v>
          </cell>
          <cell r="L490" t="str">
            <v>RGMII_TD1</v>
          </cell>
          <cell r="S490" t="str">
            <v>gpio6</v>
          </cell>
          <cell r="T490" t="str">
            <v>GPIO[21]</v>
          </cell>
          <cell r="U490" t="str">
            <v>mipi_core</v>
          </cell>
          <cell r="V490" t="str">
            <v>DPHY_TEST_IN[2]</v>
          </cell>
          <cell r="X490" t="str">
            <v>ccm</v>
          </cell>
          <cell r="Y490" t="str">
            <v>PLL3_BYP</v>
          </cell>
          <cell r="Z490" t="str">
            <v>sjc.sjc_pllbr_reg[2]</v>
          </cell>
          <cell r="AF490" t="str">
            <v>ipt_rgmii_td1_dir</v>
          </cell>
          <cell r="AG490" t="str">
            <v>ipt_rgmii_td1_in</v>
          </cell>
          <cell r="AH490" t="str">
            <v>ipt_rgmii_td1_out</v>
          </cell>
          <cell r="AI490" t="str">
            <v>ipt_mode</v>
          </cell>
          <cell r="AJ490" t="str">
            <v>Yes</v>
          </cell>
          <cell r="AL490" t="str">
            <v>NA</v>
          </cell>
          <cell r="AN490" t="str">
            <v>CFG(R0DIV6)</v>
          </cell>
          <cell r="AP490" t="str">
            <v>NA</v>
          </cell>
          <cell r="AR490" t="str">
            <v>CFG(Enabled)</v>
          </cell>
          <cell r="AT490" t="str">
            <v>CFG(100KOhm PU)</v>
          </cell>
          <cell r="AV490" t="str">
            <v>CFG(Pull)</v>
          </cell>
          <cell r="AX490" t="str">
            <v>CFG(Enabled)</v>
          </cell>
          <cell r="AZ490" t="str">
            <v>CFG(CMOS)</v>
          </cell>
          <cell r="BB490" t="str">
            <v>NA</v>
          </cell>
          <cell r="BD490" t="str">
            <v>II_OFF</v>
          </cell>
          <cell r="BF490" t="str">
            <v>CFG(LPDDR2)</v>
          </cell>
          <cell r="BH490">
            <v>0</v>
          </cell>
          <cell r="BW490">
            <v>-2692.7249999999999</v>
          </cell>
          <cell r="BX490">
            <v>2219</v>
          </cell>
          <cell r="CI490" t="str">
            <v>RGMII_TD1</v>
          </cell>
        </row>
        <row r="491">
          <cell r="C491" t="str">
            <v>nvcc_dram2p5__7</v>
          </cell>
          <cell r="E491" t="str">
            <v>NOISY_POWER</v>
          </cell>
          <cell r="AF491" t="str">
            <v/>
          </cell>
          <cell r="AG491" t="str">
            <v/>
          </cell>
          <cell r="AH491" t="str">
            <v/>
          </cell>
          <cell r="AI491" t="str">
            <v/>
          </cell>
          <cell r="AJ491" t="str">
            <v>NA</v>
          </cell>
          <cell r="AL491" t="str">
            <v>NA</v>
          </cell>
          <cell r="AN491" t="str">
            <v>NA</v>
          </cell>
          <cell r="AP491" t="str">
            <v>NA</v>
          </cell>
          <cell r="AR491" t="str">
            <v>NA</v>
          </cell>
          <cell r="AT491" t="str">
            <v>NA</v>
          </cell>
          <cell r="AV491" t="str">
            <v>NA</v>
          </cell>
          <cell r="AX491" t="str">
            <v>NA</v>
          </cell>
          <cell r="AZ491" t="str">
            <v>NA</v>
          </cell>
          <cell r="BB491" t="str">
            <v>NA</v>
          </cell>
          <cell r="BD491" t="str">
            <v>NA</v>
          </cell>
          <cell r="BF491" t="str">
            <v>NA</v>
          </cell>
          <cell r="BH491" t="str">
            <v>NA</v>
          </cell>
          <cell r="BW491">
            <v>236</v>
          </cell>
          <cell r="BX491">
            <v>-2792.7249999999999</v>
          </cell>
          <cell r="CI491" t="str">
            <v>NVCC_DRAM2P5</v>
          </cell>
        </row>
        <row r="492">
          <cell r="C492" t="str">
            <v>pcut_ddr__3</v>
          </cell>
          <cell r="E492" t="str">
            <v/>
          </cell>
          <cell r="AF492" t="str">
            <v/>
          </cell>
          <cell r="AG492" t="str">
            <v/>
          </cell>
          <cell r="AH492" t="str">
            <v/>
          </cell>
          <cell r="AI492" t="str">
            <v/>
          </cell>
          <cell r="AJ492" t="str">
            <v>NA</v>
          </cell>
          <cell r="AL492" t="str">
            <v>NA</v>
          </cell>
          <cell r="AN492" t="str">
            <v>NA</v>
          </cell>
          <cell r="AP492" t="str">
            <v>NA</v>
          </cell>
          <cell r="AR492" t="str">
            <v>NA</v>
          </cell>
          <cell r="AT492" t="str">
            <v>NA</v>
          </cell>
          <cell r="AV492" t="str">
            <v>NA</v>
          </cell>
          <cell r="AX492" t="str">
            <v>NA</v>
          </cell>
          <cell r="AZ492" t="str">
            <v>NA</v>
          </cell>
          <cell r="BB492" t="str">
            <v>NA</v>
          </cell>
          <cell r="BD492" t="str">
            <v>NA</v>
          </cell>
          <cell r="BF492" t="str">
            <v>NA</v>
          </cell>
          <cell r="BH492" t="str">
            <v>NA</v>
          </cell>
          <cell r="BW492">
            <v>-1995</v>
          </cell>
          <cell r="BX492">
            <v>-2792.7249999999999</v>
          </cell>
          <cell r="CI492">
            <v>0</v>
          </cell>
        </row>
        <row r="493">
          <cell r="C493" t="str">
            <v>sd2_cmd</v>
          </cell>
          <cell r="E493" t="str">
            <v>GPIO</v>
          </cell>
          <cell r="I493" t="str">
            <v>usdhc2</v>
          </cell>
          <cell r="J493" t="str">
            <v>CMD</v>
          </cell>
          <cell r="M493" t="str">
            <v>kpp</v>
          </cell>
          <cell r="N493" t="str">
            <v>ROW[5]</v>
          </cell>
          <cell r="O493" t="str">
            <v>audmux</v>
          </cell>
          <cell r="P493" t="str">
            <v>AUD4_RXC</v>
          </cell>
          <cell r="Q493" t="str">
            <v>pcie_ctrl</v>
          </cell>
          <cell r="R493" t="str">
            <v>DIAG_STATUS_BUS_MUX[10]</v>
          </cell>
          <cell r="S493" t="str">
            <v>gpio1</v>
          </cell>
          <cell r="T493" t="str">
            <v>GPIO[11]</v>
          </cell>
          <cell r="AF493" t="str">
            <v>ipt_sd2_cmd_dir</v>
          </cell>
          <cell r="AG493" t="str">
            <v>ipt_sd2_cmd_in</v>
          </cell>
          <cell r="AH493" t="str">
            <v>ipt_sd2_cmd_out</v>
          </cell>
          <cell r="AI493" t="str">
            <v>ipt_mode</v>
          </cell>
          <cell r="AJ493" t="str">
            <v>Yes</v>
          </cell>
          <cell r="AL493" t="str">
            <v>NA</v>
          </cell>
          <cell r="AN493" t="str">
            <v>NA</v>
          </cell>
          <cell r="AP493" t="str">
            <v>NA</v>
          </cell>
          <cell r="AR493" t="str">
            <v>NA</v>
          </cell>
          <cell r="AT493" t="str">
            <v>NA</v>
          </cell>
          <cell r="AV493" t="str">
            <v>NA</v>
          </cell>
          <cell r="AX493" t="str">
            <v>NA</v>
          </cell>
          <cell r="AZ493" t="str">
            <v>NA</v>
          </cell>
          <cell r="BB493" t="str">
            <v>NA</v>
          </cell>
          <cell r="BD493" t="str">
            <v>NA</v>
          </cell>
          <cell r="BF493" t="str">
            <v>NA</v>
          </cell>
          <cell r="BH493" t="str">
            <v>NA</v>
          </cell>
          <cell r="CI493" t="str">
            <v>SD2_CMD</v>
          </cell>
        </row>
        <row r="494">
          <cell r="C494" t="str">
            <v>sd2_dat1</v>
          </cell>
          <cell r="E494" t="str">
            <v>GPIO</v>
          </cell>
          <cell r="I494" t="str">
            <v>usdhc2</v>
          </cell>
          <cell r="J494" t="str">
            <v>DAT1</v>
          </cell>
          <cell r="M494" t="str">
            <v>weim</v>
          </cell>
          <cell r="N494" t="str">
            <v>WEIM_CS[2]</v>
          </cell>
          <cell r="O494" t="str">
            <v>audmux</v>
          </cell>
          <cell r="P494" t="str">
            <v>AUD4_TXFS</v>
          </cell>
          <cell r="Q494" t="str">
            <v>kpp</v>
          </cell>
          <cell r="R494" t="str">
            <v>COL[7]</v>
          </cell>
          <cell r="S494" t="str">
            <v>gpio1</v>
          </cell>
          <cell r="T494" t="str">
            <v>GPIO[14]</v>
          </cell>
          <cell r="U494" t="str">
            <v>ccm</v>
          </cell>
          <cell r="V494" t="str">
            <v>WAIT</v>
          </cell>
          <cell r="X494" t="str">
            <v>anatop</v>
          </cell>
          <cell r="Y494" t="str">
            <v>ANATOP_TESTO[0]</v>
          </cell>
          <cell r="Z494" t="str">
            <v>sjc.sjc_gpucr1_reg[23]</v>
          </cell>
          <cell r="AF494" t="str">
            <v>ipt_sd2_dat1_dir</v>
          </cell>
          <cell r="AG494" t="str">
            <v>ipt_sd2_dat1_in</v>
          </cell>
          <cell r="AH494" t="str">
            <v>ipt_sd2_dat1_out</v>
          </cell>
          <cell r="AI494" t="str">
            <v>ipt_mode</v>
          </cell>
          <cell r="AJ494" t="str">
            <v>Yes</v>
          </cell>
          <cell r="AL494" t="str">
            <v>CFG(SLOW)</v>
          </cell>
          <cell r="AN494" t="str">
            <v>CFG(R0DIV6)</v>
          </cell>
          <cell r="AP494" t="str">
            <v>CFG(Disabled)</v>
          </cell>
          <cell r="AR494" t="str">
            <v>CFG(Enabled)</v>
          </cell>
          <cell r="AT494" t="str">
            <v>CFG(100KOhm PU)</v>
          </cell>
          <cell r="AV494" t="str">
            <v>CFG(Pull)</v>
          </cell>
          <cell r="AX494" t="str">
            <v>CFG(Enabled)</v>
          </cell>
          <cell r="AZ494" t="str">
            <v>NA</v>
          </cell>
          <cell r="BB494" t="str">
            <v>CFG(100MHz)</v>
          </cell>
          <cell r="BD494" t="str">
            <v>NA</v>
          </cell>
          <cell r="BF494" t="str">
            <v>NA</v>
          </cell>
          <cell r="BH494" t="str">
            <v>NA</v>
          </cell>
          <cell r="BW494">
            <v>-2692.7249999999999</v>
          </cell>
          <cell r="BX494">
            <v>2710</v>
          </cell>
          <cell r="CI494" t="str">
            <v>SD2_DAT1</v>
          </cell>
        </row>
        <row r="495">
          <cell r="C495" t="str">
            <v>nvcc_sd2__0</v>
          </cell>
          <cell r="E495" t="str">
            <v>NOISY_POWER</v>
          </cell>
          <cell r="AF495" t="str">
            <v/>
          </cell>
          <cell r="AG495" t="str">
            <v/>
          </cell>
          <cell r="AH495" t="str">
            <v/>
          </cell>
          <cell r="AI495" t="str">
            <v/>
          </cell>
          <cell r="AJ495" t="str">
            <v>NA</v>
          </cell>
          <cell r="AL495" t="str">
            <v>NA</v>
          </cell>
          <cell r="AN495" t="str">
            <v>NA</v>
          </cell>
          <cell r="AP495" t="str">
            <v>NA</v>
          </cell>
          <cell r="AR495" t="str">
            <v>NA</v>
          </cell>
          <cell r="AT495" t="str">
            <v>NA</v>
          </cell>
          <cell r="AV495" t="str">
            <v>NA</v>
          </cell>
          <cell r="AX495" t="str">
            <v>NA</v>
          </cell>
          <cell r="AZ495" t="str">
            <v>NA</v>
          </cell>
          <cell r="BB495" t="str">
            <v>NA</v>
          </cell>
          <cell r="BD495" t="str">
            <v>NA</v>
          </cell>
          <cell r="BF495" t="str">
            <v>NA</v>
          </cell>
          <cell r="BH495" t="str">
            <v>NA</v>
          </cell>
          <cell r="BW495">
            <v>-2692.7249999999999</v>
          </cell>
          <cell r="BX495">
            <v>2577</v>
          </cell>
          <cell r="CI495" t="str">
            <v>NVCC_SD2</v>
          </cell>
        </row>
        <row r="496">
          <cell r="C496" t="str">
            <v>sd2_clk</v>
          </cell>
          <cell r="E496" t="str">
            <v>GPIO</v>
          </cell>
          <cell r="I496" t="str">
            <v>usdhc2</v>
          </cell>
          <cell r="J496" t="str">
            <v>CLK</v>
          </cell>
          <cell r="M496" t="str">
            <v>kpp</v>
          </cell>
          <cell r="N496" t="str">
            <v>COL[5]</v>
          </cell>
          <cell r="O496" t="str">
            <v>audmux</v>
          </cell>
          <cell r="P496" t="str">
            <v>AUD4_RXFS</v>
          </cell>
          <cell r="Q496" t="str">
            <v>pcie_ctrl</v>
          </cell>
          <cell r="R496" t="str">
            <v>DIAG_STATUS_BUS_MUX[9]</v>
          </cell>
          <cell r="S496" t="str">
            <v>gpio1</v>
          </cell>
          <cell r="T496" t="str">
            <v>GPIO[10]</v>
          </cell>
          <cell r="U496" t="str">
            <v>phy</v>
          </cell>
          <cell r="V496" t="str">
            <v>DTB[1]</v>
          </cell>
          <cell r="AF496" t="str">
            <v>ipt_sd2_clk_dir</v>
          </cell>
          <cell r="AG496" t="str">
            <v>ipt_sd2_clk_in</v>
          </cell>
          <cell r="AH496" t="str">
            <v>ipt_sd2_clk_out</v>
          </cell>
          <cell r="AI496" t="str">
            <v>ipt_mode</v>
          </cell>
          <cell r="AJ496" t="str">
            <v>Yes</v>
          </cell>
          <cell r="AL496" t="str">
            <v>CFG(SLOW)</v>
          </cell>
          <cell r="AN496" t="str">
            <v>CFG(R0DIV6)</v>
          </cell>
          <cell r="AP496" t="str">
            <v>CFG(Disabled)</v>
          </cell>
          <cell r="AR496" t="str">
            <v>CFG(Enabled)</v>
          </cell>
          <cell r="AT496" t="str">
            <v>CFG(100KOhm PU)</v>
          </cell>
          <cell r="AV496" t="str">
            <v>CFG(Pull)</v>
          </cell>
          <cell r="AX496" t="str">
            <v>CFG(Enabled)</v>
          </cell>
          <cell r="AZ496" t="str">
            <v>NA</v>
          </cell>
          <cell r="BB496" t="str">
            <v>CFG(100MHz)</v>
          </cell>
          <cell r="BD496" t="str">
            <v>NA</v>
          </cell>
          <cell r="BF496" t="str">
            <v>NA</v>
          </cell>
          <cell r="BH496" t="str">
            <v>NA</v>
          </cell>
          <cell r="CI496" t="str">
            <v>SD2_CLK</v>
          </cell>
        </row>
        <row r="497">
          <cell r="C497" t="str">
            <v>sd2_dat3</v>
          </cell>
          <cell r="E497" t="str">
            <v>GPIO</v>
          </cell>
          <cell r="I497" t="str">
            <v>usdhc2</v>
          </cell>
          <cell r="J497" t="str">
            <v>DAT3</v>
          </cell>
          <cell r="M497" t="str">
            <v>kpp</v>
          </cell>
          <cell r="N497" t="str">
            <v>COL[6]</v>
          </cell>
          <cell r="O497" t="str">
            <v>audmux</v>
          </cell>
          <cell r="P497" t="str">
            <v>AUD4_TXC</v>
          </cell>
          <cell r="Q497" t="str">
            <v>pcie_ctrl</v>
          </cell>
          <cell r="R497" t="str">
            <v>DIAG_STATUS_BUS_MUX[11]</v>
          </cell>
          <cell r="S497" t="str">
            <v>gpio1</v>
          </cell>
          <cell r="T497" t="str">
            <v>GPIO[12]</v>
          </cell>
          <cell r="U497" t="str">
            <v>sjc</v>
          </cell>
          <cell r="V497" t="str">
            <v>DONE</v>
          </cell>
          <cell r="X497" t="str">
            <v>anatop</v>
          </cell>
          <cell r="Y497" t="str">
            <v>ANATOP_TESTO[3]</v>
          </cell>
          <cell r="Z497" t="str">
            <v>sjc.sjc_gpucr1_reg[23]</v>
          </cell>
          <cell r="AF497" t="str">
            <v>ipt_sd2_dat3_dir</v>
          </cell>
          <cell r="AG497" t="str">
            <v>ipt_sd2_dat3_in</v>
          </cell>
          <cell r="AH497" t="str">
            <v>ipt_sd2_dat3_out</v>
          </cell>
          <cell r="AI497" t="str">
            <v>ipt_mode</v>
          </cell>
          <cell r="AJ497" t="str">
            <v>Yes</v>
          </cell>
          <cell r="AL497" t="str">
            <v>NA</v>
          </cell>
          <cell r="AN497" t="str">
            <v>NA</v>
          </cell>
          <cell r="AP497" t="str">
            <v>NA</v>
          </cell>
          <cell r="AR497" t="str">
            <v>NA</v>
          </cell>
          <cell r="AT497" t="str">
            <v>NA</v>
          </cell>
          <cell r="AV497" t="str">
            <v>NA</v>
          </cell>
          <cell r="AX497" t="str">
            <v>NA</v>
          </cell>
          <cell r="AZ497" t="str">
            <v>NA</v>
          </cell>
          <cell r="BB497" t="str">
            <v>NA</v>
          </cell>
          <cell r="BD497" t="str">
            <v>NA</v>
          </cell>
          <cell r="BF497" t="str">
            <v>NA</v>
          </cell>
          <cell r="BH497" t="str">
            <v>NA</v>
          </cell>
          <cell r="CI497" t="str">
            <v>SD2_DAT3</v>
          </cell>
        </row>
        <row r="498">
          <cell r="C498" t="str">
            <v>sd2_dat2</v>
          </cell>
          <cell r="E498" t="str">
            <v>GPIO</v>
          </cell>
          <cell r="I498" t="str">
            <v>usdhc2</v>
          </cell>
          <cell r="J498" t="str">
            <v>DAT2</v>
          </cell>
          <cell r="M498" t="str">
            <v>weim</v>
          </cell>
          <cell r="N498" t="str">
            <v>WEIM_CS[3]</v>
          </cell>
          <cell r="O498" t="str">
            <v>audmux</v>
          </cell>
          <cell r="P498" t="str">
            <v>AUD4_TXD</v>
          </cell>
          <cell r="Q498" t="str">
            <v>kpp</v>
          </cell>
          <cell r="R498" t="str">
            <v>ROW[6]</v>
          </cell>
          <cell r="S498" t="str">
            <v>gpio1</v>
          </cell>
          <cell r="T498" t="str">
            <v>GPIO[13]</v>
          </cell>
          <cell r="U498" t="str">
            <v>ccm</v>
          </cell>
          <cell r="V498" t="str">
            <v>STOP</v>
          </cell>
          <cell r="X498" t="str">
            <v>anatop</v>
          </cell>
          <cell r="Y498" t="str">
            <v>ANATOP_TESTO[1]</v>
          </cell>
          <cell r="Z498" t="str">
            <v>sjc.sjc_gpucr1_reg[23]</v>
          </cell>
          <cell r="AF498" t="str">
            <v>ipt_sd2_dat2_dir</v>
          </cell>
          <cell r="AG498" t="str">
            <v>ipt_sd2_dat2_in</v>
          </cell>
          <cell r="AH498" t="str">
            <v>ipt_sd2_dat2_out</v>
          </cell>
          <cell r="AI498" t="str">
            <v>ipt_mode</v>
          </cell>
          <cell r="AJ498" t="str">
            <v>Yes</v>
          </cell>
          <cell r="AL498" t="str">
            <v>CFG(SLOW)</v>
          </cell>
          <cell r="AN498" t="str">
            <v>CFG(R0DIV6)</v>
          </cell>
          <cell r="AP498" t="str">
            <v>CFG(Disabled)</v>
          </cell>
          <cell r="AR498" t="str">
            <v>CFG(Enabled)</v>
          </cell>
          <cell r="AT498" t="str">
            <v>CFG(100KOhm PU)</v>
          </cell>
          <cell r="AV498" t="str">
            <v>CFG(Pull)</v>
          </cell>
          <cell r="AX498" t="str">
            <v>CFG(Enabled)</v>
          </cell>
          <cell r="AZ498" t="str">
            <v>NA</v>
          </cell>
          <cell r="BB498" t="str">
            <v>CFG(100MHz)</v>
          </cell>
          <cell r="BD498" t="str">
            <v>NA</v>
          </cell>
          <cell r="BF498" t="str">
            <v>NA</v>
          </cell>
          <cell r="BH498" t="str">
            <v>NA</v>
          </cell>
          <cell r="BW498">
            <v>-2692.7249999999999</v>
          </cell>
          <cell r="BX498">
            <v>2631</v>
          </cell>
          <cell r="CI498" t="str">
            <v>SD2_DAT2</v>
          </cell>
        </row>
        <row r="499">
          <cell r="C499" t="str">
            <v>nvcc_sd2__1</v>
          </cell>
          <cell r="E499" t="str">
            <v>NOISY_POWER</v>
          </cell>
          <cell r="AF499" t="str">
            <v/>
          </cell>
          <cell r="AG499" t="str">
            <v/>
          </cell>
          <cell r="AH499" t="str">
            <v/>
          </cell>
          <cell r="AI499" t="str">
            <v/>
          </cell>
          <cell r="AJ499" t="str">
            <v>NA</v>
          </cell>
          <cell r="AL499" t="str">
            <v>NA</v>
          </cell>
          <cell r="AN499" t="str">
            <v>NA</v>
          </cell>
          <cell r="AP499" t="str">
            <v>NA</v>
          </cell>
          <cell r="AR499" t="str">
            <v>NA</v>
          </cell>
          <cell r="AT499" t="str">
            <v>NA</v>
          </cell>
          <cell r="AV499" t="str">
            <v>NA</v>
          </cell>
          <cell r="AX499" t="str">
            <v>NA</v>
          </cell>
          <cell r="AZ499" t="str">
            <v>NA</v>
          </cell>
          <cell r="BB499" t="str">
            <v>NA</v>
          </cell>
          <cell r="BD499" t="str">
            <v>NA</v>
          </cell>
          <cell r="BF499" t="str">
            <v>NA</v>
          </cell>
          <cell r="BH499" t="str">
            <v>NA</v>
          </cell>
          <cell r="CI499" t="str">
            <v>NVCC_SD2</v>
          </cell>
        </row>
        <row r="500">
          <cell r="C500" t="str">
            <v>sd2_dat0</v>
          </cell>
          <cell r="E500" t="str">
            <v>GPIO</v>
          </cell>
          <cell r="I500" t="str">
            <v>usdhc2</v>
          </cell>
          <cell r="J500" t="str">
            <v>DAT0</v>
          </cell>
          <cell r="O500" t="str">
            <v>audmux</v>
          </cell>
          <cell r="P500" t="str">
            <v>AUD4_RXD</v>
          </cell>
          <cell r="Q500" t="str">
            <v>kpp</v>
          </cell>
          <cell r="R500" t="str">
            <v>ROW[7]</v>
          </cell>
          <cell r="S500" t="str">
            <v>gpio1</v>
          </cell>
          <cell r="T500" t="str">
            <v>GPIO[15]</v>
          </cell>
          <cell r="U500" t="str">
            <v>dcic2</v>
          </cell>
          <cell r="V500" t="str">
            <v>DCIC_OUT</v>
          </cell>
          <cell r="X500" t="str">
            <v>anatop</v>
          </cell>
          <cell r="Y500" t="str">
            <v>ANATOP_TESTO[2]</v>
          </cell>
          <cell r="Z500" t="str">
            <v>sjc.sjc_gpucr1_reg[23]</v>
          </cell>
          <cell r="AF500" t="str">
            <v>ipt_sd2_dat0_dir</v>
          </cell>
          <cell r="AG500" t="str">
            <v>ipt_sd2_dat0_in</v>
          </cell>
          <cell r="AH500" t="str">
            <v>ipt_sd2_dat0_out</v>
          </cell>
          <cell r="AI500" t="str">
            <v>ipt_mode</v>
          </cell>
          <cell r="AJ500" t="str">
            <v>Yes</v>
          </cell>
          <cell r="AL500" t="str">
            <v>CFG(SLOW)</v>
          </cell>
          <cell r="AN500" t="str">
            <v>CFG(R0DIV6)</v>
          </cell>
          <cell r="AP500" t="str">
            <v>CFG(Disabled)</v>
          </cell>
          <cell r="AR500" t="str">
            <v>CFG(Enabled)</v>
          </cell>
          <cell r="AT500" t="str">
            <v>CFG(100KOhm PU)</v>
          </cell>
          <cell r="AV500" t="str">
            <v>CFG(Pull)</v>
          </cell>
          <cell r="AX500" t="str">
            <v>CFG(Enabled)</v>
          </cell>
          <cell r="AZ500" t="str">
            <v>NA</v>
          </cell>
          <cell r="BB500" t="str">
            <v>CFG(100MHz)</v>
          </cell>
          <cell r="BD500" t="str">
            <v>NA</v>
          </cell>
          <cell r="BF500" t="str">
            <v>NA</v>
          </cell>
          <cell r="BH500" t="str">
            <v>NA</v>
          </cell>
          <cell r="BW500">
            <v>-2692.7249999999999</v>
          </cell>
          <cell r="BX500">
            <v>2524</v>
          </cell>
          <cell r="CI500" t="str">
            <v>SD2_DAT0</v>
          </cell>
        </row>
        <row r="501">
          <cell r="C501" t="str">
            <v>pcut__9</v>
          </cell>
          <cell r="E501" t="str">
            <v/>
          </cell>
          <cell r="AF501" t="str">
            <v/>
          </cell>
          <cell r="AG501" t="str">
            <v/>
          </cell>
          <cell r="AH501" t="str">
            <v/>
          </cell>
          <cell r="AI501" t="str">
            <v/>
          </cell>
          <cell r="AJ501" t="str">
            <v>NA</v>
          </cell>
          <cell r="AL501" t="str">
            <v>NA</v>
          </cell>
          <cell r="AN501" t="str">
            <v>NA</v>
          </cell>
          <cell r="AP501" t="str">
            <v>NA</v>
          </cell>
          <cell r="AR501" t="str">
            <v>NA</v>
          </cell>
          <cell r="AT501" t="str">
            <v>NA</v>
          </cell>
          <cell r="AV501" t="str">
            <v>NA</v>
          </cell>
          <cell r="AX501" t="str">
            <v>NA</v>
          </cell>
          <cell r="AZ501" t="str">
            <v>NA</v>
          </cell>
          <cell r="BB501" t="str">
            <v>NA</v>
          </cell>
          <cell r="BD501" t="str">
            <v>NA</v>
          </cell>
          <cell r="BF501" t="str">
            <v>NA</v>
          </cell>
          <cell r="BH501" t="str">
            <v>NA</v>
          </cell>
          <cell r="BW501">
            <v>-1995</v>
          </cell>
          <cell r="BX501">
            <v>-2792.7249999999999</v>
          </cell>
          <cell r="CI501">
            <v>0</v>
          </cell>
        </row>
        <row r="502">
          <cell r="C502" t="str">
            <v>sd1_dat0</v>
          </cell>
          <cell r="E502" t="str">
            <v>GPIO</v>
          </cell>
          <cell r="I502" t="str">
            <v>usdhc1</v>
          </cell>
          <cell r="J502" t="str">
            <v>DAT0</v>
          </cell>
          <cell r="M502" t="str">
            <v>caam_wrapper</v>
          </cell>
          <cell r="N502" t="str">
            <v>RNG_OSC_OBS</v>
          </cell>
          <cell r="O502" t="str">
            <v>gpt</v>
          </cell>
          <cell r="P502" t="str">
            <v>CAPIN1</v>
          </cell>
          <cell r="Q502" t="str">
            <v>pcie_ctrl</v>
          </cell>
          <cell r="R502" t="str">
            <v>DIAG_STATUS_BUS_MUX[8]</v>
          </cell>
          <cell r="S502" t="str">
            <v>gpio1</v>
          </cell>
          <cell r="T502" t="str">
            <v>GPIO[16]</v>
          </cell>
          <cell r="U502" t="str">
            <v>hdmi_tx</v>
          </cell>
          <cell r="V502" t="str">
            <v>OPHYDTB[1]</v>
          </cell>
          <cell r="X502" t="str">
            <v>anatop</v>
          </cell>
          <cell r="Y502" t="str">
            <v>ANATOP_TESTO[7]</v>
          </cell>
          <cell r="Z502" t="str">
            <v>sjc.sjc_gpucr1_reg[23]</v>
          </cell>
          <cell r="AF502" t="str">
            <v>ipt_sd1_dat0_dir</v>
          </cell>
          <cell r="AG502" t="str">
            <v>ipt_sd1_dat0_in</v>
          </cell>
          <cell r="AH502" t="str">
            <v>ipt_sd1_dat0_out</v>
          </cell>
          <cell r="AI502" t="str">
            <v>ipt_mode</v>
          </cell>
          <cell r="AJ502" t="str">
            <v>Yes</v>
          </cell>
          <cell r="AL502" t="str">
            <v>NA</v>
          </cell>
          <cell r="AN502" t="str">
            <v>NA</v>
          </cell>
          <cell r="AP502" t="str">
            <v>NA</v>
          </cell>
          <cell r="AR502" t="str">
            <v>NA</v>
          </cell>
          <cell r="AT502" t="str">
            <v>NA</v>
          </cell>
          <cell r="AV502" t="str">
            <v>NA</v>
          </cell>
          <cell r="AX502" t="str">
            <v>NA</v>
          </cell>
          <cell r="AZ502" t="str">
            <v>NA</v>
          </cell>
          <cell r="BB502" t="str">
            <v>NA</v>
          </cell>
          <cell r="BD502" t="str">
            <v>NA</v>
          </cell>
          <cell r="BF502" t="str">
            <v>NA</v>
          </cell>
          <cell r="BH502" t="str">
            <v>NA</v>
          </cell>
          <cell r="CI502" t="str">
            <v>SD1_DAT0</v>
          </cell>
        </row>
        <row r="503">
          <cell r="C503" t="str">
            <v>sd1_cmd</v>
          </cell>
          <cell r="E503" t="str">
            <v>GPIO</v>
          </cell>
          <cell r="I503" t="str">
            <v>usdhc1</v>
          </cell>
          <cell r="J503" t="str">
            <v>CMD</v>
          </cell>
          <cell r="M503" t="str">
            <v>pwm4</v>
          </cell>
          <cell r="N503" t="str">
            <v>PWMO</v>
          </cell>
          <cell r="O503" t="str">
            <v>gpt</v>
          </cell>
          <cell r="P503" t="str">
            <v>CMPOUT1</v>
          </cell>
          <cell r="S503" t="str">
            <v>gpio1</v>
          </cell>
          <cell r="T503" t="str">
            <v>GPIO[18]</v>
          </cell>
          <cell r="X503" t="str">
            <v>anatop</v>
          </cell>
          <cell r="Y503" t="str">
            <v>ANATOP_TESTO[5]</v>
          </cell>
          <cell r="Z503" t="str">
            <v>sjc.sjc_gpucr1_reg[23]</v>
          </cell>
          <cell r="AF503" t="str">
            <v>ipt_sd1_cmd_dir</v>
          </cell>
          <cell r="AG503" t="str">
            <v>ipt_sd1_cmd_in</v>
          </cell>
          <cell r="AH503" t="str">
            <v>ipt_sd1_cmd_out</v>
          </cell>
          <cell r="AI503" t="str">
            <v>ipt_mode</v>
          </cell>
          <cell r="AJ503" t="str">
            <v>Yes</v>
          </cell>
          <cell r="AL503" t="str">
            <v>CFG(SLOW)</v>
          </cell>
          <cell r="AN503" t="str">
            <v>CFG(R0DIV6)</v>
          </cell>
          <cell r="AP503" t="str">
            <v>CFG(Disabled)</v>
          </cell>
          <cell r="AR503" t="str">
            <v>CFG(Enabled)</v>
          </cell>
          <cell r="AT503" t="str">
            <v>CFG(100KOhm PU)</v>
          </cell>
          <cell r="AV503" t="str">
            <v>CFG(Pull)</v>
          </cell>
          <cell r="AX503" t="str">
            <v>CFG(Enabled)</v>
          </cell>
          <cell r="AZ503" t="str">
            <v>NA</v>
          </cell>
          <cell r="BB503" t="str">
            <v>CFG(100MHz)</v>
          </cell>
          <cell r="BD503" t="str">
            <v>NA</v>
          </cell>
          <cell r="BF503" t="str">
            <v>NA</v>
          </cell>
          <cell r="BH503" t="str">
            <v>NA</v>
          </cell>
          <cell r="CI503" t="str">
            <v>SD1_CMD</v>
          </cell>
        </row>
        <row r="504">
          <cell r="C504" t="str">
            <v>nvcc_sd1__0</v>
          </cell>
          <cell r="E504" t="str">
            <v>NOISY_POWER</v>
          </cell>
          <cell r="AF504" t="str">
            <v/>
          </cell>
          <cell r="AG504" t="str">
            <v/>
          </cell>
          <cell r="AH504" t="str">
            <v/>
          </cell>
          <cell r="AI504" t="str">
            <v/>
          </cell>
          <cell r="AJ504" t="str">
            <v>NA</v>
          </cell>
          <cell r="AL504" t="str">
            <v>NA</v>
          </cell>
          <cell r="AN504" t="str">
            <v>NA</v>
          </cell>
          <cell r="AP504" t="str">
            <v>NA</v>
          </cell>
          <cell r="AR504" t="str">
            <v>NA</v>
          </cell>
          <cell r="AT504" t="str">
            <v>NA</v>
          </cell>
          <cell r="AV504" t="str">
            <v>NA</v>
          </cell>
          <cell r="AX504" t="str">
            <v>NA</v>
          </cell>
          <cell r="AZ504" t="str">
            <v>NA</v>
          </cell>
          <cell r="BB504" t="str">
            <v>NA</v>
          </cell>
          <cell r="BD504" t="str">
            <v>NA</v>
          </cell>
          <cell r="BF504" t="str">
            <v>NA</v>
          </cell>
          <cell r="BH504" t="str">
            <v>NA</v>
          </cell>
          <cell r="CI504" t="str">
            <v>NVCC_SD1</v>
          </cell>
        </row>
        <row r="505">
          <cell r="C505" t="str">
            <v>sd1_dat1</v>
          </cell>
          <cell r="E505" t="str">
            <v>GPIO</v>
          </cell>
          <cell r="I505" t="str">
            <v>usdhc1</v>
          </cell>
          <cell r="J505" t="str">
            <v>DAT1</v>
          </cell>
          <cell r="M505" t="str">
            <v>pwm3</v>
          </cell>
          <cell r="N505" t="str">
            <v>PWMO</v>
          </cell>
          <cell r="O505" t="str">
            <v>gpt</v>
          </cell>
          <cell r="P505" t="str">
            <v>CAPIN2</v>
          </cell>
          <cell r="Q505" t="str">
            <v>pcie_ctrl</v>
          </cell>
          <cell r="R505" t="str">
            <v>DIAG_STATUS_BUS_MUX[7]</v>
          </cell>
          <cell r="S505" t="str">
            <v>gpio1</v>
          </cell>
          <cell r="T505" t="str">
            <v>GPIO[17]</v>
          </cell>
          <cell r="U505" t="str">
            <v>hdmi_tx</v>
          </cell>
          <cell r="V505" t="str">
            <v>OPHYDTB[0]</v>
          </cell>
          <cell r="X505" t="str">
            <v>anatop</v>
          </cell>
          <cell r="Y505" t="str">
            <v>ANATOP_TESTO[8]</v>
          </cell>
          <cell r="Z505" t="str">
            <v>sjc.sjc_gpucr1_reg[23]</v>
          </cell>
          <cell r="AF505" t="str">
            <v>ipt_sd1_dat1_dir</v>
          </cell>
          <cell r="AG505" t="str">
            <v>ipt_sd1_dat1_in</v>
          </cell>
          <cell r="AH505" t="str">
            <v>ipt_sd1_dat1_out</v>
          </cell>
          <cell r="AI505" t="str">
            <v>ipt_mode</v>
          </cell>
          <cell r="AJ505" t="str">
            <v>Yes</v>
          </cell>
          <cell r="AL505" t="str">
            <v>CFG(SLOW)</v>
          </cell>
          <cell r="AN505" t="str">
            <v>CFG(R0DIV6)</v>
          </cell>
          <cell r="AP505" t="str">
            <v>CFG(Disabled)</v>
          </cell>
          <cell r="AR505" t="str">
            <v>CFG(Enabled)</v>
          </cell>
          <cell r="AT505" t="str">
            <v>CFG(100KOhm PU)</v>
          </cell>
          <cell r="AV505" t="str">
            <v>CFG(Pull)</v>
          </cell>
          <cell r="AX505" t="str">
            <v>CFG(Enabled)</v>
          </cell>
          <cell r="AZ505" t="str">
            <v>NA</v>
          </cell>
          <cell r="BB505" t="str">
            <v>CFG(100MHz)</v>
          </cell>
          <cell r="BD505" t="str">
            <v>NA</v>
          </cell>
          <cell r="BF505" t="str">
            <v>NA</v>
          </cell>
          <cell r="BH505" t="str">
            <v>NA</v>
          </cell>
          <cell r="CI505" t="str">
            <v>SD1_DAT1</v>
          </cell>
        </row>
        <row r="506">
          <cell r="C506" t="str">
            <v>sd1_clk</v>
          </cell>
          <cell r="E506" t="str">
            <v>GPIO</v>
          </cell>
          <cell r="I506" t="str">
            <v>usdhc1</v>
          </cell>
          <cell r="J506" t="str">
            <v>CLK</v>
          </cell>
          <cell r="M506" t="str">
            <v>osc32k</v>
          </cell>
          <cell r="N506" t="str">
            <v>32K_OUT</v>
          </cell>
          <cell r="O506" t="str">
            <v>gpt</v>
          </cell>
          <cell r="P506" t="str">
            <v>CLKIN</v>
          </cell>
          <cell r="S506" t="str">
            <v>gpio1</v>
          </cell>
          <cell r="T506" t="str">
            <v>GPIO[20]</v>
          </cell>
          <cell r="U506" t="str">
            <v>phy</v>
          </cell>
          <cell r="V506" t="str">
            <v>DTB[0]</v>
          </cell>
          <cell r="AF506" t="str">
            <v>ipt_sd1_clk_dir</v>
          </cell>
          <cell r="AG506" t="str">
            <v>ipt_sd1_clk_in</v>
          </cell>
          <cell r="AH506" t="str">
            <v>ipt_sd1_clk_out</v>
          </cell>
          <cell r="AI506" t="str">
            <v>ipt_mode</v>
          </cell>
          <cell r="AJ506" t="str">
            <v>Yes</v>
          </cell>
          <cell r="AL506" t="str">
            <v>NA</v>
          </cell>
          <cell r="AN506" t="str">
            <v>NA</v>
          </cell>
          <cell r="AP506" t="str">
            <v>NA</v>
          </cell>
          <cell r="AR506" t="str">
            <v>NA</v>
          </cell>
          <cell r="AT506" t="str">
            <v>NA</v>
          </cell>
          <cell r="AV506" t="str">
            <v>NA</v>
          </cell>
          <cell r="AX506" t="str">
            <v>NA</v>
          </cell>
          <cell r="AZ506" t="str">
            <v>NA</v>
          </cell>
          <cell r="BB506" t="str">
            <v>NA</v>
          </cell>
          <cell r="BD506" t="str">
            <v>NA</v>
          </cell>
          <cell r="BF506" t="str">
            <v>NA</v>
          </cell>
          <cell r="BH506" t="str">
            <v>NA</v>
          </cell>
          <cell r="CI506" t="str">
            <v>SD1_CLK</v>
          </cell>
        </row>
        <row r="507">
          <cell r="C507" t="str">
            <v>sd1_dat2</v>
          </cell>
          <cell r="E507" t="str">
            <v>GPIO</v>
          </cell>
          <cell r="I507" t="str">
            <v>usdhc1</v>
          </cell>
          <cell r="J507" t="str">
            <v>DAT2</v>
          </cell>
          <cell r="M507" t="str">
            <v>gpt</v>
          </cell>
          <cell r="N507" t="str">
            <v>CMPOUT2</v>
          </cell>
          <cell r="O507" t="str">
            <v>pwm2</v>
          </cell>
          <cell r="P507" t="str">
            <v>PWMO</v>
          </cell>
          <cell r="Q507" t="str">
            <v>wdog1</v>
          </cell>
          <cell r="R507" t="str">
            <v>WDOG_B</v>
          </cell>
          <cell r="S507" t="str">
            <v>gpio1</v>
          </cell>
          <cell r="T507" t="str">
            <v>GPIO[19]</v>
          </cell>
          <cell r="U507" t="str">
            <v>wdog1</v>
          </cell>
          <cell r="V507" t="str">
            <v>WDOG_RST_B_DEB</v>
          </cell>
          <cell r="X507" t="str">
            <v>anatop</v>
          </cell>
          <cell r="Y507" t="str">
            <v>ANATOP_TESTO[4]</v>
          </cell>
          <cell r="Z507" t="str">
            <v>sjc.sjc_gpucr1_reg[23]</v>
          </cell>
          <cell r="AF507" t="str">
            <v>ipt_sd1_dat2_dir</v>
          </cell>
          <cell r="AG507" t="str">
            <v>ipt_sd1_dat2_in</v>
          </cell>
          <cell r="AH507" t="str">
            <v>ipt_sd1_dat2_out</v>
          </cell>
          <cell r="AI507" t="str">
            <v>ipt_mode</v>
          </cell>
          <cell r="AJ507" t="str">
            <v>Yes</v>
          </cell>
          <cell r="AL507" t="str">
            <v>CFG(SLOW)</v>
          </cell>
          <cell r="AN507" t="str">
            <v>CFG(R0DIV6)</v>
          </cell>
          <cell r="AP507" t="str">
            <v>CFG(Disabled)</v>
          </cell>
          <cell r="AR507" t="str">
            <v>CFG(Enabled)</v>
          </cell>
          <cell r="AT507" t="str">
            <v>CFG(100KOhm PU)</v>
          </cell>
          <cell r="AV507" t="str">
            <v>CFG(Pull)</v>
          </cell>
          <cell r="AX507" t="str">
            <v>CFG(Enabled)</v>
          </cell>
          <cell r="AZ507" t="str">
            <v>NA</v>
          </cell>
          <cell r="BB507" t="str">
            <v>CFG(100MHz)</v>
          </cell>
          <cell r="BD507" t="str">
            <v>NA</v>
          </cell>
          <cell r="BF507" t="str">
            <v>NA</v>
          </cell>
          <cell r="BH507" t="str">
            <v>NA</v>
          </cell>
          <cell r="CI507" t="str">
            <v>SD1_DAT2</v>
          </cell>
        </row>
        <row r="508">
          <cell r="C508" t="str">
            <v>nvcc_sd1__1</v>
          </cell>
          <cell r="E508" t="str">
            <v>NOISY_POWER</v>
          </cell>
          <cell r="AF508" t="str">
            <v/>
          </cell>
          <cell r="AG508" t="str">
            <v/>
          </cell>
          <cell r="AH508" t="str">
            <v/>
          </cell>
          <cell r="AI508" t="str">
            <v/>
          </cell>
          <cell r="AJ508" t="str">
            <v>NA</v>
          </cell>
          <cell r="AL508" t="str">
            <v>NA</v>
          </cell>
          <cell r="AN508" t="str">
            <v>NA</v>
          </cell>
          <cell r="AP508" t="str">
            <v>NA</v>
          </cell>
          <cell r="AR508" t="str">
            <v>NA</v>
          </cell>
          <cell r="AT508" t="str">
            <v>NA</v>
          </cell>
          <cell r="AV508" t="str">
            <v>NA</v>
          </cell>
          <cell r="AX508" t="str">
            <v>NA</v>
          </cell>
          <cell r="AZ508" t="str">
            <v>NA</v>
          </cell>
          <cell r="BB508" t="str">
            <v>NA</v>
          </cell>
          <cell r="BD508" t="str">
            <v>NA</v>
          </cell>
          <cell r="BF508" t="str">
            <v>NA</v>
          </cell>
          <cell r="BH508" t="str">
            <v>NA</v>
          </cell>
          <cell r="CI508" t="str">
            <v>NVCC_SD1</v>
          </cell>
        </row>
        <row r="509">
          <cell r="C509" t="str">
            <v>sd1_dat3</v>
          </cell>
          <cell r="E509" t="str">
            <v>GPIO</v>
          </cell>
          <cell r="I509" t="str">
            <v>usdhc1</v>
          </cell>
          <cell r="J509" t="str">
            <v>DAT3</v>
          </cell>
          <cell r="M509" t="str">
            <v>gpt</v>
          </cell>
          <cell r="N509" t="str">
            <v>CMPOUT3</v>
          </cell>
          <cell r="O509" t="str">
            <v>pwm1</v>
          </cell>
          <cell r="P509" t="str">
            <v>PWMO</v>
          </cell>
          <cell r="Q509" t="str">
            <v>wdog2</v>
          </cell>
          <cell r="R509" t="str">
            <v>WDOG_B</v>
          </cell>
          <cell r="S509" t="str">
            <v>gpio1</v>
          </cell>
          <cell r="T509" t="str">
            <v>GPIO[21]</v>
          </cell>
          <cell r="U509" t="str">
            <v>wdog2</v>
          </cell>
          <cell r="V509" t="str">
            <v>WDOG_RST_B_DEB</v>
          </cell>
          <cell r="X509" t="str">
            <v>anatop</v>
          </cell>
          <cell r="Y509" t="str">
            <v>ANATOP_TESTO[6]</v>
          </cell>
          <cell r="Z509" t="str">
            <v>sjc.sjc_gpucr1_reg[23]</v>
          </cell>
          <cell r="AF509" t="str">
            <v>ipt_sd1_dat3_dir</v>
          </cell>
          <cell r="AG509" t="str">
            <v>ipt_sd1_dat3_in</v>
          </cell>
          <cell r="AH509" t="str">
            <v>ipt_sd1_dat3_out</v>
          </cell>
          <cell r="AI509" t="str">
            <v>ipt_mode</v>
          </cell>
          <cell r="AJ509" t="str">
            <v>Yes</v>
          </cell>
          <cell r="AL509" t="str">
            <v>CFG(SLOW)</v>
          </cell>
          <cell r="AN509" t="str">
            <v>CFG(R0DIV6)</v>
          </cell>
          <cell r="AP509" t="str">
            <v>CFG(Disabled)</v>
          </cell>
          <cell r="AR509" t="str">
            <v>CFG(Enabled)</v>
          </cell>
          <cell r="AT509" t="str">
            <v>CFG(100KOhm PU)</v>
          </cell>
          <cell r="AV509" t="str">
            <v>CFG(Pull)</v>
          </cell>
          <cell r="AX509" t="str">
            <v>CFG(Enabled)</v>
          </cell>
          <cell r="AZ509" t="str">
            <v>NA</v>
          </cell>
          <cell r="BB509" t="str">
            <v>CFG(100MHz)</v>
          </cell>
          <cell r="BD509" t="str">
            <v>NA</v>
          </cell>
          <cell r="BF509" t="str">
            <v>NA</v>
          </cell>
          <cell r="BH509" t="str">
            <v>NA</v>
          </cell>
          <cell r="CI509" t="str">
            <v>SD1_DAT3</v>
          </cell>
        </row>
        <row r="510">
          <cell r="C510" t="str">
            <v>pcut__10</v>
          </cell>
          <cell r="E510" t="str">
            <v/>
          </cell>
          <cell r="AF510" t="str">
            <v/>
          </cell>
          <cell r="AG510" t="str">
            <v/>
          </cell>
          <cell r="AH510" t="str">
            <v/>
          </cell>
          <cell r="AI510" t="str">
            <v/>
          </cell>
          <cell r="AJ510" t="str">
            <v>NA</v>
          </cell>
          <cell r="AL510" t="str">
            <v>NA</v>
          </cell>
          <cell r="AN510" t="str">
            <v>NA</v>
          </cell>
          <cell r="AP510" t="str">
            <v>NA</v>
          </cell>
          <cell r="AR510" t="str">
            <v>NA</v>
          </cell>
          <cell r="AT510" t="str">
            <v>NA</v>
          </cell>
          <cell r="AV510" t="str">
            <v>NA</v>
          </cell>
          <cell r="AX510" t="str">
            <v>NA</v>
          </cell>
          <cell r="AZ510" t="str">
            <v>NA</v>
          </cell>
          <cell r="BB510" t="str">
            <v>NA</v>
          </cell>
          <cell r="BD510" t="str">
            <v>NA</v>
          </cell>
          <cell r="BF510" t="str">
            <v>NA</v>
          </cell>
          <cell r="BH510" t="str">
            <v>NA</v>
          </cell>
          <cell r="BW510">
            <v>-1995</v>
          </cell>
          <cell r="BX510">
            <v>-2792.7249999999999</v>
          </cell>
          <cell r="CI510">
            <v>0</v>
          </cell>
        </row>
        <row r="511">
          <cell r="C511" t="str">
            <v>sd4_dat3</v>
          </cell>
          <cell r="E511" t="str">
            <v>GPIO</v>
          </cell>
          <cell r="I511" t="str">
            <v>rawnand</v>
          </cell>
          <cell r="J511" t="str">
            <v>D11</v>
          </cell>
          <cell r="K511" t="str">
            <v>usdhc4</v>
          </cell>
          <cell r="L511" t="str">
            <v>DAT3</v>
          </cell>
          <cell r="O511" t="str">
            <v>usboh3</v>
          </cell>
          <cell r="P511" t="str">
            <v>UH2_DFD_OUT[27]</v>
          </cell>
          <cell r="Q511" t="str">
            <v>usboh3</v>
          </cell>
          <cell r="R511" t="str">
            <v>UH3_DFD_OUT[27]</v>
          </cell>
          <cell r="S511" t="str">
            <v>gpio2</v>
          </cell>
          <cell r="T511" t="str">
            <v>GPIO[11]</v>
          </cell>
          <cell r="U511" t="str">
            <v>ipu1</v>
          </cell>
          <cell r="V511" t="str">
            <v>IPU_DIAG_BUS[11]</v>
          </cell>
          <cell r="AF511" t="str">
            <v>ipt_sd4_dat3_dir</v>
          </cell>
          <cell r="AG511" t="str">
            <v>ipt_sd4_dat3_in</v>
          </cell>
          <cell r="AH511" t="str">
            <v>ipt_sd4_dat3_out</v>
          </cell>
          <cell r="AI511" t="str">
            <v>ipt_mode</v>
          </cell>
          <cell r="AJ511" t="str">
            <v>Yes</v>
          </cell>
          <cell r="AL511" t="str">
            <v>NA</v>
          </cell>
          <cell r="AN511" t="str">
            <v>NA</v>
          </cell>
          <cell r="AP511" t="str">
            <v>NA</v>
          </cell>
          <cell r="AR511" t="str">
            <v>NA</v>
          </cell>
          <cell r="AT511" t="str">
            <v>NA</v>
          </cell>
          <cell r="AV511" t="str">
            <v>NA</v>
          </cell>
          <cell r="AX511" t="str">
            <v>NA</v>
          </cell>
          <cell r="AZ511" t="str">
            <v>NA</v>
          </cell>
          <cell r="BB511" t="str">
            <v>NA</v>
          </cell>
          <cell r="BD511" t="str">
            <v>NA</v>
          </cell>
          <cell r="BF511" t="str">
            <v>NA</v>
          </cell>
          <cell r="BH511" t="str">
            <v>NA</v>
          </cell>
          <cell r="CI511" t="str">
            <v>SD4_DAT3</v>
          </cell>
        </row>
        <row r="512">
          <cell r="C512" t="str">
            <v>sd4_dat6</v>
          </cell>
          <cell r="E512" t="str">
            <v>GPIO</v>
          </cell>
          <cell r="I512" t="str">
            <v>rawnand</v>
          </cell>
          <cell r="J512" t="str">
            <v>D14</v>
          </cell>
          <cell r="K512" t="str">
            <v>usdhc4</v>
          </cell>
          <cell r="L512" t="str">
            <v>DAT6</v>
          </cell>
          <cell r="M512" t="str">
            <v>uart2</v>
          </cell>
          <cell r="N512" t="str">
            <v>CTS</v>
          </cell>
          <cell r="O512" t="str">
            <v>usboh3</v>
          </cell>
          <cell r="P512" t="str">
            <v>UH2_DFD_OUT[30]</v>
          </cell>
          <cell r="Q512" t="str">
            <v>usboh3</v>
          </cell>
          <cell r="R512" t="str">
            <v>UH3_DFD_OUT[30]</v>
          </cell>
          <cell r="S512" t="str">
            <v>gpio2</v>
          </cell>
          <cell r="T512" t="str">
            <v>GPIO[14]</v>
          </cell>
          <cell r="U512" t="str">
            <v>ipu1</v>
          </cell>
          <cell r="V512" t="str">
            <v>IPU_DIAG_BUS[14]</v>
          </cell>
          <cell r="AF512" t="str">
            <v>ipt_sd4_dat6_dir</v>
          </cell>
          <cell r="AG512" t="str">
            <v>ipt_sd4_dat6_in</v>
          </cell>
          <cell r="AH512" t="str">
            <v>ipt_sd4_dat6_out</v>
          </cell>
          <cell r="AI512" t="str">
            <v>ipt_mode</v>
          </cell>
          <cell r="AJ512" t="str">
            <v>Yes</v>
          </cell>
          <cell r="AL512" t="str">
            <v>CFG(SLOW)</v>
          </cell>
          <cell r="AN512" t="str">
            <v>CFG(R0DIV6)</v>
          </cell>
          <cell r="AP512" t="str">
            <v>CFG(Disabled)</v>
          </cell>
          <cell r="AR512" t="str">
            <v>CFG(Enabled)</v>
          </cell>
          <cell r="AT512" t="str">
            <v>CFG(100KOhm PU)</v>
          </cell>
          <cell r="AV512" t="str">
            <v>CFG(Pull)</v>
          </cell>
          <cell r="AX512" t="str">
            <v>CFG(Enabled)</v>
          </cell>
          <cell r="AZ512" t="str">
            <v>NA</v>
          </cell>
          <cell r="BB512" t="str">
            <v>CFG(100MHz)</v>
          </cell>
          <cell r="BD512" t="str">
            <v>NA</v>
          </cell>
          <cell r="BF512" t="str">
            <v>NA</v>
          </cell>
          <cell r="BH512" t="str">
            <v>NA</v>
          </cell>
          <cell r="CI512" t="str">
            <v>SD4_DAT6</v>
          </cell>
        </row>
        <row r="513">
          <cell r="C513" t="str">
            <v>nvcc_nandf__0</v>
          </cell>
          <cell r="E513" t="str">
            <v>NOISY_POWER</v>
          </cell>
          <cell r="AF513" t="str">
            <v/>
          </cell>
          <cell r="AG513" t="str">
            <v/>
          </cell>
          <cell r="AH513" t="str">
            <v/>
          </cell>
          <cell r="AI513" t="str">
            <v/>
          </cell>
          <cell r="AJ513" t="str">
            <v>NA</v>
          </cell>
          <cell r="AL513" t="str">
            <v>NA</v>
          </cell>
          <cell r="AN513" t="str">
            <v>NA</v>
          </cell>
          <cell r="AP513" t="str">
            <v>NA</v>
          </cell>
          <cell r="AR513" t="str">
            <v>NA</v>
          </cell>
          <cell r="AT513" t="str">
            <v>NA</v>
          </cell>
          <cell r="AV513" t="str">
            <v>NA</v>
          </cell>
          <cell r="AX513" t="str">
            <v>NA</v>
          </cell>
          <cell r="AZ513" t="str">
            <v>NA</v>
          </cell>
          <cell r="BB513" t="str">
            <v>NA</v>
          </cell>
          <cell r="BD513" t="str">
            <v>NA</v>
          </cell>
          <cell r="BF513" t="str">
            <v>NA</v>
          </cell>
          <cell r="BH513" t="str">
            <v>NA</v>
          </cell>
          <cell r="CI513" t="str">
            <v>NVCC_NANDF</v>
          </cell>
        </row>
        <row r="514">
          <cell r="C514" t="str">
            <v>sd4_dat1</v>
          </cell>
          <cell r="E514" t="str">
            <v>GPIO</v>
          </cell>
          <cell r="I514" t="str">
            <v>rawnand</v>
          </cell>
          <cell r="J514" t="str">
            <v>D9</v>
          </cell>
          <cell r="K514" t="str">
            <v>usdhc4</v>
          </cell>
          <cell r="L514" t="str">
            <v>DAT1</v>
          </cell>
          <cell r="M514" t="str">
            <v>pwm3</v>
          </cell>
          <cell r="N514" t="str">
            <v>PWMO</v>
          </cell>
          <cell r="O514" t="str">
            <v>usboh3</v>
          </cell>
          <cell r="P514" t="str">
            <v>UH2_DFD_OUT[25]</v>
          </cell>
          <cell r="Q514" t="str">
            <v>usboh3</v>
          </cell>
          <cell r="R514" t="str">
            <v>UH3_DFD_OUT[25]</v>
          </cell>
          <cell r="S514" t="str">
            <v>gpio2</v>
          </cell>
          <cell r="T514" t="str">
            <v>GPIO[9]</v>
          </cell>
          <cell r="U514" t="str">
            <v>ipu1</v>
          </cell>
          <cell r="V514" t="str">
            <v>IPU_DIAG_BUS[9]</v>
          </cell>
          <cell r="AF514" t="str">
            <v>ipt_sd4_dat1_dir</v>
          </cell>
          <cell r="AG514" t="str">
            <v>ipt_sd4_dat1_in</v>
          </cell>
          <cell r="AH514" t="str">
            <v>ipt_sd4_dat1_out</v>
          </cell>
          <cell r="AI514" t="str">
            <v>ipt_mode</v>
          </cell>
          <cell r="AJ514" t="str">
            <v>Yes</v>
          </cell>
          <cell r="AL514" t="str">
            <v>CFG(SLOW)</v>
          </cell>
          <cell r="AN514" t="str">
            <v>CFG(R0DIV6)</v>
          </cell>
          <cell r="AP514" t="str">
            <v>CFG(Disabled)</v>
          </cell>
          <cell r="AR514" t="str">
            <v>CFG(Enabled)</v>
          </cell>
          <cell r="AT514" t="str">
            <v>CFG(100KOhm PU)</v>
          </cell>
          <cell r="AV514" t="str">
            <v>CFG(Pull)</v>
          </cell>
          <cell r="AX514" t="str">
            <v>CFG(Enabled)</v>
          </cell>
          <cell r="AZ514" t="str">
            <v>NA</v>
          </cell>
          <cell r="BB514" t="str">
            <v>CFG(100MHz)</v>
          </cell>
          <cell r="BD514" t="str">
            <v>NA</v>
          </cell>
          <cell r="BF514" t="str">
            <v>NA</v>
          </cell>
          <cell r="BH514" t="str">
            <v>NA</v>
          </cell>
          <cell r="CI514" t="str">
            <v>SD4_DAT1</v>
          </cell>
        </row>
        <row r="515">
          <cell r="C515" t="str">
            <v>sd4_dat5</v>
          </cell>
          <cell r="E515" t="str">
            <v>GPIO</v>
          </cell>
          <cell r="I515" t="str">
            <v>rawnand</v>
          </cell>
          <cell r="J515" t="str">
            <v>D13</v>
          </cell>
          <cell r="K515" t="str">
            <v>usdhc4</v>
          </cell>
          <cell r="L515" t="str">
            <v>DAT5</v>
          </cell>
          <cell r="M515" t="str">
            <v>uart2</v>
          </cell>
          <cell r="N515" t="str">
            <v>RTS</v>
          </cell>
          <cell r="O515" t="str">
            <v>usboh3</v>
          </cell>
          <cell r="P515" t="str">
            <v>UH2_DFD_OUT[29]</v>
          </cell>
          <cell r="Q515" t="str">
            <v>usboh3</v>
          </cell>
          <cell r="R515" t="str">
            <v>UH3_DFD_OUT[29]</v>
          </cell>
          <cell r="S515" t="str">
            <v>gpio2</v>
          </cell>
          <cell r="T515" t="str">
            <v>GPIO[13]</v>
          </cell>
          <cell r="U515" t="str">
            <v>ipu1</v>
          </cell>
          <cell r="V515" t="str">
            <v>IPU_DIAG_BUS[13]</v>
          </cell>
          <cell r="AF515" t="str">
            <v>ipt_sd4_dat5_dir</v>
          </cell>
          <cell r="AG515" t="str">
            <v>ipt_sd4_dat5_in</v>
          </cell>
          <cell r="AH515" t="str">
            <v>ipt_sd4_dat5_out</v>
          </cell>
          <cell r="AI515" t="str">
            <v>ipt_mode</v>
          </cell>
          <cell r="AJ515" t="str">
            <v>Yes</v>
          </cell>
          <cell r="AL515" t="str">
            <v>NA</v>
          </cell>
          <cell r="AN515" t="str">
            <v>NA</v>
          </cell>
          <cell r="AP515" t="str">
            <v>NA</v>
          </cell>
          <cell r="AR515" t="str">
            <v>NA</v>
          </cell>
          <cell r="AT515" t="str">
            <v>NA</v>
          </cell>
          <cell r="AV515" t="str">
            <v>NA</v>
          </cell>
          <cell r="AX515" t="str">
            <v>NA</v>
          </cell>
          <cell r="AZ515" t="str">
            <v>NA</v>
          </cell>
          <cell r="BB515" t="str">
            <v>NA</v>
          </cell>
          <cell r="BD515" t="str">
            <v>NA</v>
          </cell>
          <cell r="BF515" t="str">
            <v>NA</v>
          </cell>
          <cell r="BH515" t="str">
            <v>NA</v>
          </cell>
          <cell r="CI515" t="str">
            <v>SD4_DAT5</v>
          </cell>
        </row>
        <row r="516">
          <cell r="C516" t="str">
            <v>sd4_dat7</v>
          </cell>
          <cell r="E516" t="str">
            <v>GPIO</v>
          </cell>
          <cell r="I516" t="str">
            <v>rawnand</v>
          </cell>
          <cell r="J516" t="str">
            <v>D15</v>
          </cell>
          <cell r="K516" t="str">
            <v>usdhc4</v>
          </cell>
          <cell r="L516" t="str">
            <v>DAT7</v>
          </cell>
          <cell r="M516" t="str">
            <v>uart2</v>
          </cell>
          <cell r="N516" t="str">
            <v>TXD_MUX</v>
          </cell>
          <cell r="O516" t="str">
            <v>usboh3</v>
          </cell>
          <cell r="P516" t="str">
            <v>UH2_DFD_OUT[31]</v>
          </cell>
          <cell r="Q516" t="str">
            <v>usboh3</v>
          </cell>
          <cell r="R516" t="str">
            <v>UH3_DFD_OUT[31]</v>
          </cell>
          <cell r="S516" t="str">
            <v>gpio2</v>
          </cell>
          <cell r="T516" t="str">
            <v>GPIO[15]</v>
          </cell>
          <cell r="U516" t="str">
            <v>ipu1</v>
          </cell>
          <cell r="V516" t="str">
            <v>IPU_DIAG_BUS[15]</v>
          </cell>
          <cell r="AF516" t="str">
            <v>ipt_sd4_dat7_dir</v>
          </cell>
          <cell r="AG516" t="str">
            <v>ipt_sd4_dat7_in</v>
          </cell>
          <cell r="AH516" t="str">
            <v>ipt_sd4_dat7_out</v>
          </cell>
          <cell r="AI516" t="str">
            <v>ipt_mode</v>
          </cell>
          <cell r="AJ516" t="str">
            <v>Yes</v>
          </cell>
          <cell r="AL516" t="str">
            <v>CFG(SLOW)</v>
          </cell>
          <cell r="AN516" t="str">
            <v>CFG(R0DIV6)</v>
          </cell>
          <cell r="AP516" t="str">
            <v>CFG(Disabled)</v>
          </cell>
          <cell r="AR516" t="str">
            <v>CFG(Enabled)</v>
          </cell>
          <cell r="AT516" t="str">
            <v>CFG(100KOhm PU)</v>
          </cell>
          <cell r="AV516" t="str">
            <v>CFG(Pull)</v>
          </cell>
          <cell r="AX516" t="str">
            <v>CFG(Enabled)</v>
          </cell>
          <cell r="AZ516" t="str">
            <v>NA</v>
          </cell>
          <cell r="BB516" t="str">
            <v>CFG(100MHz)</v>
          </cell>
          <cell r="BD516" t="str">
            <v>NA</v>
          </cell>
          <cell r="BF516" t="str">
            <v>NA</v>
          </cell>
          <cell r="BH516" t="str">
            <v>NA</v>
          </cell>
          <cell r="CI516" t="str">
            <v>SD4_DAT7</v>
          </cell>
        </row>
        <row r="517">
          <cell r="C517" t="str">
            <v>nvcc_nandf__1</v>
          </cell>
          <cell r="E517" t="str">
            <v>NOISY_POWER</v>
          </cell>
          <cell r="AF517" t="str">
            <v/>
          </cell>
          <cell r="AG517" t="str">
            <v/>
          </cell>
          <cell r="AH517" t="str">
            <v/>
          </cell>
          <cell r="AI517" t="str">
            <v/>
          </cell>
          <cell r="AJ517" t="str">
            <v>NA</v>
          </cell>
          <cell r="AL517" t="str">
            <v>NA</v>
          </cell>
          <cell r="AN517" t="str">
            <v>NA</v>
          </cell>
          <cell r="AP517" t="str">
            <v>NA</v>
          </cell>
          <cell r="AR517" t="str">
            <v>NA</v>
          </cell>
          <cell r="AT517" t="str">
            <v>NA</v>
          </cell>
          <cell r="AV517" t="str">
            <v>NA</v>
          </cell>
          <cell r="AX517" t="str">
            <v>NA</v>
          </cell>
          <cell r="AZ517" t="str">
            <v>NA</v>
          </cell>
          <cell r="BB517" t="str">
            <v>NA</v>
          </cell>
          <cell r="BD517" t="str">
            <v>NA</v>
          </cell>
          <cell r="BF517" t="str">
            <v>NA</v>
          </cell>
          <cell r="BH517" t="str">
            <v>NA</v>
          </cell>
          <cell r="CI517" t="str">
            <v>NVCC_NANDF</v>
          </cell>
        </row>
        <row r="518">
          <cell r="C518" t="str">
            <v>sd4_dat0</v>
          </cell>
          <cell r="E518" t="str">
            <v>GPIO</v>
          </cell>
          <cell r="I518" t="str">
            <v>rawnand</v>
          </cell>
          <cell r="J518" t="str">
            <v>D8</v>
          </cell>
          <cell r="K518" t="str">
            <v>usdhc4</v>
          </cell>
          <cell r="L518" t="str">
            <v>DAT0</v>
          </cell>
          <cell r="M518" t="str">
            <v>rawnand</v>
          </cell>
          <cell r="N518" t="str">
            <v>DQS</v>
          </cell>
          <cell r="O518" t="str">
            <v>usboh3</v>
          </cell>
          <cell r="P518" t="str">
            <v>UH2_DFD_OUT[24]</v>
          </cell>
          <cell r="Q518" t="str">
            <v>usboh3</v>
          </cell>
          <cell r="R518" t="str">
            <v>UH3_DFD_OUT[24]</v>
          </cell>
          <cell r="S518" t="str">
            <v>gpio2</v>
          </cell>
          <cell r="T518" t="str">
            <v>GPIO[8]</v>
          </cell>
          <cell r="U518" t="str">
            <v>ipu1</v>
          </cell>
          <cell r="V518" t="str">
            <v>IPU_DIAG_BUS[8]</v>
          </cell>
          <cell r="AF518" t="str">
            <v>ipt_sd4_dat0_dir</v>
          </cell>
          <cell r="AG518" t="str">
            <v>ipt_sd4_dat0_in</v>
          </cell>
          <cell r="AH518" t="str">
            <v>ipt_sd4_dat0_out</v>
          </cell>
          <cell r="AI518" t="str">
            <v>ipt_mode</v>
          </cell>
          <cell r="AJ518" t="str">
            <v>Yes</v>
          </cell>
          <cell r="AL518" t="str">
            <v>CFG(SLOW)</v>
          </cell>
          <cell r="AN518" t="str">
            <v>CFG(R0DIV6)</v>
          </cell>
          <cell r="AP518" t="str">
            <v>CFG(Disabled)</v>
          </cell>
          <cell r="AR518" t="str">
            <v>CFG(Enabled)</v>
          </cell>
          <cell r="AT518" t="str">
            <v>CFG(100KOhm PU)</v>
          </cell>
          <cell r="AV518" t="str">
            <v>CFG(Pull)</v>
          </cell>
          <cell r="AX518" t="str">
            <v>CFG(Enabled)</v>
          </cell>
          <cell r="AZ518" t="str">
            <v>NA</v>
          </cell>
          <cell r="BB518" t="str">
            <v>CFG(100MHz)</v>
          </cell>
          <cell r="BD518" t="str">
            <v>NA</v>
          </cell>
          <cell r="BF518" t="str">
            <v>NA</v>
          </cell>
          <cell r="BH518" t="str">
            <v>NA</v>
          </cell>
          <cell r="CI518" t="str">
            <v>SD4_DAT0</v>
          </cell>
        </row>
        <row r="519">
          <cell r="C519" t="str">
            <v>sd4_dat4</v>
          </cell>
          <cell r="E519" t="str">
            <v>GPIO</v>
          </cell>
          <cell r="I519" t="str">
            <v>rawnand</v>
          </cell>
          <cell r="J519" t="str">
            <v>D12</v>
          </cell>
          <cell r="K519" t="str">
            <v>usdhc4</v>
          </cell>
          <cell r="L519" t="str">
            <v>DAT4</v>
          </cell>
          <cell r="M519" t="str">
            <v>uart2</v>
          </cell>
          <cell r="N519" t="str">
            <v>RXD_MUX</v>
          </cell>
          <cell r="O519" t="str">
            <v>usboh3</v>
          </cell>
          <cell r="P519" t="str">
            <v>UH2_DFD_OUT[28]</v>
          </cell>
          <cell r="Q519" t="str">
            <v>usboh3</v>
          </cell>
          <cell r="R519" t="str">
            <v>UH3_DFD_OUT[28]</v>
          </cell>
          <cell r="S519" t="str">
            <v>gpio2</v>
          </cell>
          <cell r="T519" t="str">
            <v>GPIO[12]</v>
          </cell>
          <cell r="U519" t="str">
            <v>ipu1</v>
          </cell>
          <cell r="V519" t="str">
            <v>IPU_DIAG_BUS[12]</v>
          </cell>
          <cell r="AF519" t="str">
            <v>ipt_sd4_dat4_dir</v>
          </cell>
          <cell r="AG519" t="str">
            <v>ipt_sd4_dat4_in</v>
          </cell>
          <cell r="AH519" t="str">
            <v>ipt_sd4_dat4_out</v>
          </cell>
          <cell r="AI519" t="str">
            <v>ipt_mode</v>
          </cell>
          <cell r="AJ519" t="str">
            <v>Yes</v>
          </cell>
          <cell r="AL519" t="str">
            <v>NA</v>
          </cell>
          <cell r="AN519" t="str">
            <v>NA</v>
          </cell>
          <cell r="AP519" t="str">
            <v>NA</v>
          </cell>
          <cell r="AR519" t="str">
            <v>NA</v>
          </cell>
          <cell r="AT519" t="str">
            <v>NA</v>
          </cell>
          <cell r="AV519" t="str">
            <v>NA</v>
          </cell>
          <cell r="AX519" t="str">
            <v>NA</v>
          </cell>
          <cell r="AZ519" t="str">
            <v>NA</v>
          </cell>
          <cell r="BB519" t="str">
            <v>NA</v>
          </cell>
          <cell r="BD519" t="str">
            <v>NA</v>
          </cell>
          <cell r="BF519" t="str">
            <v>NA</v>
          </cell>
          <cell r="BH519" t="str">
            <v>NA</v>
          </cell>
          <cell r="CI519" t="str">
            <v>SD4_DAT4</v>
          </cell>
        </row>
        <row r="520">
          <cell r="C520" t="str">
            <v>sd4_dat2</v>
          </cell>
          <cell r="E520" t="str">
            <v>GPIO</v>
          </cell>
          <cell r="I520" t="str">
            <v>rawnand</v>
          </cell>
          <cell r="J520" t="str">
            <v>D10</v>
          </cell>
          <cell r="K520" t="str">
            <v>usdhc4</v>
          </cell>
          <cell r="L520" t="str">
            <v>DAT2</v>
          </cell>
          <cell r="M520" t="str">
            <v>pwm4</v>
          </cell>
          <cell r="N520" t="str">
            <v>PWMO</v>
          </cell>
          <cell r="O520" t="str">
            <v>usboh3</v>
          </cell>
          <cell r="P520" t="str">
            <v>UH2_DFD_OUT[26]</v>
          </cell>
          <cell r="Q520" t="str">
            <v>usboh3</v>
          </cell>
          <cell r="R520" t="str">
            <v>UH3_DFD_OUT[26]</v>
          </cell>
          <cell r="S520" t="str">
            <v>gpio2</v>
          </cell>
          <cell r="T520" t="str">
            <v>GPIO[10]</v>
          </cell>
          <cell r="U520" t="str">
            <v>ipu1</v>
          </cell>
          <cell r="V520" t="str">
            <v>IPU_DIAG_BUS[10]</v>
          </cell>
          <cell r="AF520" t="str">
            <v>ipt_sd4_dat2_dir</v>
          </cell>
          <cell r="AG520" t="str">
            <v>ipt_sd4_dat2_in</v>
          </cell>
          <cell r="AH520" t="str">
            <v>ipt_sd4_dat2_out</v>
          </cell>
          <cell r="AI520" t="str">
            <v>ipt_mode</v>
          </cell>
          <cell r="AJ520" t="str">
            <v>Yes</v>
          </cell>
          <cell r="AL520" t="str">
            <v>CFG(SLOW)</v>
          </cell>
          <cell r="AN520" t="str">
            <v>CFG(R0DIV6)</v>
          </cell>
          <cell r="AP520" t="str">
            <v>CFG(Disabled)</v>
          </cell>
          <cell r="AR520" t="str">
            <v>CFG(Enabled)</v>
          </cell>
          <cell r="AT520" t="str">
            <v>CFG(100KOhm PU)</v>
          </cell>
          <cell r="AV520" t="str">
            <v>CFG(Pull)</v>
          </cell>
          <cell r="AX520" t="str">
            <v>CFG(Enabled)</v>
          </cell>
          <cell r="AZ520" t="str">
            <v>NA</v>
          </cell>
          <cell r="BB520" t="str">
            <v>CFG(100MHz)</v>
          </cell>
          <cell r="BD520" t="str">
            <v>NA</v>
          </cell>
          <cell r="BF520" t="str">
            <v>NA</v>
          </cell>
          <cell r="BH520" t="str">
            <v>NA</v>
          </cell>
          <cell r="CI520" t="str">
            <v>SD4_DAT2</v>
          </cell>
        </row>
        <row r="521">
          <cell r="C521" t="str">
            <v>nvcc_nandf__2</v>
          </cell>
          <cell r="E521" t="str">
            <v>NOISY_POWER</v>
          </cell>
          <cell r="AF521" t="str">
            <v/>
          </cell>
          <cell r="AG521" t="str">
            <v/>
          </cell>
          <cell r="AH521" t="str">
            <v/>
          </cell>
          <cell r="AI521" t="str">
            <v/>
          </cell>
          <cell r="AJ521" t="str">
            <v>NA</v>
          </cell>
          <cell r="AL521" t="str">
            <v>NA</v>
          </cell>
          <cell r="AN521" t="str">
            <v>NA</v>
          </cell>
          <cell r="AP521" t="str">
            <v>NA</v>
          </cell>
          <cell r="AR521" t="str">
            <v>NA</v>
          </cell>
          <cell r="AT521" t="str">
            <v>NA</v>
          </cell>
          <cell r="AV521" t="str">
            <v>NA</v>
          </cell>
          <cell r="AX521" t="str">
            <v>NA</v>
          </cell>
          <cell r="AZ521" t="str">
            <v>NA</v>
          </cell>
          <cell r="BB521" t="str">
            <v>NA</v>
          </cell>
          <cell r="BD521" t="str">
            <v>NA</v>
          </cell>
          <cell r="BF521" t="str">
            <v>NA</v>
          </cell>
          <cell r="BH521" t="str">
            <v>NA</v>
          </cell>
          <cell r="CI521" t="str">
            <v>NVCC_NANDF</v>
          </cell>
        </row>
        <row r="522">
          <cell r="C522" t="str">
            <v>sd4_cmd</v>
          </cell>
          <cell r="E522" t="str">
            <v>GPIO</v>
          </cell>
          <cell r="I522" t="str">
            <v>usdhc4</v>
          </cell>
          <cell r="J522" t="str">
            <v>CMD</v>
          </cell>
          <cell r="K522" t="str">
            <v>rawnand</v>
          </cell>
          <cell r="L522" t="str">
            <v>RDN</v>
          </cell>
          <cell r="M522" t="str">
            <v>uart3</v>
          </cell>
          <cell r="N522" t="str">
            <v>TXD_MUX</v>
          </cell>
          <cell r="Q522" t="str">
            <v>pcie_ctrl</v>
          </cell>
          <cell r="R522" t="str">
            <v>DIAG_STATUS_BUS_MUX[5]</v>
          </cell>
          <cell r="S522" t="str">
            <v>gpio7</v>
          </cell>
          <cell r="T522" t="str">
            <v>GPIO[9]</v>
          </cell>
          <cell r="AF522" t="str">
            <v>ipt_sd4_cmd_dir</v>
          </cell>
          <cell r="AG522" t="str">
            <v>ipt_sd4_cmd_in</v>
          </cell>
          <cell r="AH522" t="str">
            <v>ipt_sd4_cmd_out</v>
          </cell>
          <cell r="AI522" t="str">
            <v>ipt_mode</v>
          </cell>
          <cell r="AJ522" t="str">
            <v>Yes</v>
          </cell>
          <cell r="AL522" t="str">
            <v>CFG(SLOW)</v>
          </cell>
          <cell r="AN522" t="str">
            <v>CFG(R0DIV6)</v>
          </cell>
          <cell r="AP522" t="str">
            <v>CFG(Disabled)</v>
          </cell>
          <cell r="AR522" t="str">
            <v>CFG(Enabled)</v>
          </cell>
          <cell r="AT522" t="str">
            <v>CFG(100KOhm PU)</v>
          </cell>
          <cell r="AV522" t="str">
            <v>CFG(Pull)</v>
          </cell>
          <cell r="AX522" t="str">
            <v>CFG(Enabled)</v>
          </cell>
          <cell r="AZ522" t="str">
            <v>NA</v>
          </cell>
          <cell r="BB522" t="str">
            <v>CFG(100MHz)</v>
          </cell>
          <cell r="BD522" t="str">
            <v>NA</v>
          </cell>
          <cell r="BF522" t="str">
            <v>NA</v>
          </cell>
          <cell r="BH522" t="str">
            <v>NA</v>
          </cell>
          <cell r="CI522" t="str">
            <v>SD4_CMD</v>
          </cell>
        </row>
        <row r="523">
          <cell r="C523" t="str">
            <v>sd4_clk</v>
          </cell>
          <cell r="E523" t="str">
            <v>GPIO</v>
          </cell>
          <cell r="I523" t="str">
            <v>usdhc4</v>
          </cell>
          <cell r="J523" t="str">
            <v>CLK</v>
          </cell>
          <cell r="K523" t="str">
            <v>rawnand</v>
          </cell>
          <cell r="L523" t="str">
            <v>WRN</v>
          </cell>
          <cell r="M523" t="str">
            <v>uart3</v>
          </cell>
          <cell r="N523" t="str">
            <v>RXD_MUX</v>
          </cell>
          <cell r="Q523" t="str">
            <v>pcie_ctrl</v>
          </cell>
          <cell r="R523" t="str">
            <v>DIAG_STATUS_BUS_MUX[6]</v>
          </cell>
          <cell r="S523" t="str">
            <v>gpio7</v>
          </cell>
          <cell r="T523" t="str">
            <v>GPIO[10]</v>
          </cell>
          <cell r="AF523" t="str">
            <v>ipt_sd4_clk_dir</v>
          </cell>
          <cell r="AG523" t="str">
            <v>ipt_sd4_clk_in</v>
          </cell>
          <cell r="AH523" t="str">
            <v>ipt_sd4_clk_out</v>
          </cell>
          <cell r="AI523" t="str">
            <v>ipt_mode</v>
          </cell>
          <cell r="AJ523" t="str">
            <v>Yes</v>
          </cell>
          <cell r="AL523" t="str">
            <v>NA</v>
          </cell>
          <cell r="AN523" t="str">
            <v>NA</v>
          </cell>
          <cell r="AP523" t="str">
            <v>NA</v>
          </cell>
          <cell r="AR523" t="str">
            <v>NA</v>
          </cell>
          <cell r="AT523" t="str">
            <v>NA</v>
          </cell>
          <cell r="AV523" t="str">
            <v>NA</v>
          </cell>
          <cell r="AX523" t="str">
            <v>NA</v>
          </cell>
          <cell r="AZ523" t="str">
            <v>NA</v>
          </cell>
          <cell r="BB523" t="str">
            <v>NA</v>
          </cell>
          <cell r="BD523" t="str">
            <v>NA</v>
          </cell>
          <cell r="BF523" t="str">
            <v>NA</v>
          </cell>
          <cell r="BH523" t="str">
            <v>NA</v>
          </cell>
          <cell r="CI523" t="str">
            <v>SD4_CLK</v>
          </cell>
        </row>
        <row r="524">
          <cell r="C524" t="str">
            <v>nandf_d4</v>
          </cell>
          <cell r="E524" t="str">
            <v>GPIO</v>
          </cell>
          <cell r="I524" t="str">
            <v>rawnand</v>
          </cell>
          <cell r="J524" t="str">
            <v>D4</v>
          </cell>
          <cell r="K524" t="str">
            <v>usdhc2</v>
          </cell>
          <cell r="L524" t="str">
            <v>DAT4</v>
          </cell>
          <cell r="M524" t="str">
            <v>gpu3d</v>
          </cell>
          <cell r="N524" t="str">
            <v>GPU_DEBUG_OUT[4]</v>
          </cell>
          <cell r="O524" t="str">
            <v>usboh3</v>
          </cell>
          <cell r="P524" t="str">
            <v>UH2_DFD_OUT[20]</v>
          </cell>
          <cell r="Q524" t="str">
            <v>usboh3</v>
          </cell>
          <cell r="R524" t="str">
            <v>UH3_DFD_OUT[20]</v>
          </cell>
          <cell r="S524" t="str">
            <v>gpio2</v>
          </cell>
          <cell r="T524" t="str">
            <v>GPIO[4]</v>
          </cell>
          <cell r="U524" t="str">
            <v>ipu1</v>
          </cell>
          <cell r="V524" t="str">
            <v>IPU_DIAG_BUS[4]</v>
          </cell>
          <cell r="AF524" t="str">
            <v>ipt_nandf_d4_dir</v>
          </cell>
          <cell r="AG524" t="str">
            <v>ipt_nandf_d4_in</v>
          </cell>
          <cell r="AH524" t="str">
            <v>ipt_nandf_d4_out</v>
          </cell>
          <cell r="AI524" t="str">
            <v>ipt_mode</v>
          </cell>
          <cell r="AJ524" t="str">
            <v>Yes</v>
          </cell>
          <cell r="AL524" t="str">
            <v>CFG(SLOW)</v>
          </cell>
          <cell r="AN524" t="str">
            <v>CFG(R0DIV6)</v>
          </cell>
          <cell r="AP524" t="str">
            <v>CFG(Disabled)</v>
          </cell>
          <cell r="AR524" t="str">
            <v>CFG(Enabled)</v>
          </cell>
          <cell r="AT524" t="str">
            <v>CFG(100KOhm PU)</v>
          </cell>
          <cell r="AV524" t="str">
            <v>CFG(Pull)</v>
          </cell>
          <cell r="AX524" t="str">
            <v>CFG(Enabled)</v>
          </cell>
          <cell r="AZ524" t="str">
            <v>NA</v>
          </cell>
          <cell r="BB524" t="str">
            <v>CFG(100MHz)</v>
          </cell>
          <cell r="BD524" t="str">
            <v>NA</v>
          </cell>
          <cell r="BF524" t="str">
            <v>NA</v>
          </cell>
          <cell r="BH524" t="str">
            <v>NA</v>
          </cell>
          <cell r="CI524" t="str">
            <v>NANDF_D4</v>
          </cell>
        </row>
        <row r="525">
          <cell r="C525" t="str">
            <v>nvcc_nandf__3</v>
          </cell>
          <cell r="E525" t="str">
            <v>NOISY_POWER</v>
          </cell>
          <cell r="AF525" t="str">
            <v/>
          </cell>
          <cell r="AG525" t="str">
            <v/>
          </cell>
          <cell r="AH525" t="str">
            <v/>
          </cell>
          <cell r="AI525" t="str">
            <v/>
          </cell>
          <cell r="AJ525" t="str">
            <v>NA</v>
          </cell>
          <cell r="AL525" t="str">
            <v>NA</v>
          </cell>
          <cell r="AN525" t="str">
            <v>NA</v>
          </cell>
          <cell r="AP525" t="str">
            <v>NA</v>
          </cell>
          <cell r="AR525" t="str">
            <v>NA</v>
          </cell>
          <cell r="AT525" t="str">
            <v>NA</v>
          </cell>
          <cell r="AV525" t="str">
            <v>NA</v>
          </cell>
          <cell r="AX525" t="str">
            <v>NA</v>
          </cell>
          <cell r="AZ525" t="str">
            <v>NA</v>
          </cell>
          <cell r="BB525" t="str">
            <v>NA</v>
          </cell>
          <cell r="BD525" t="str">
            <v>NA</v>
          </cell>
          <cell r="BF525" t="str">
            <v>NA</v>
          </cell>
          <cell r="BH525" t="str">
            <v>NA</v>
          </cell>
          <cell r="CI525" t="str">
            <v>NVCC_NANDF</v>
          </cell>
        </row>
        <row r="526">
          <cell r="C526" t="str">
            <v>nandf_d0</v>
          </cell>
          <cell r="E526" t="str">
            <v>GPIO</v>
          </cell>
          <cell r="I526" t="str">
            <v>rawnand</v>
          </cell>
          <cell r="J526" t="str">
            <v>D0</v>
          </cell>
          <cell r="K526" t="str">
            <v>usdhc1</v>
          </cell>
          <cell r="L526" t="str">
            <v>DAT4</v>
          </cell>
          <cell r="M526" t="str">
            <v>gpu3d</v>
          </cell>
          <cell r="N526" t="str">
            <v>GPU_DEBUG_OUT[0]</v>
          </cell>
          <cell r="O526" t="str">
            <v>usboh3</v>
          </cell>
          <cell r="P526" t="str">
            <v>UH2_DFD_OUT[16]</v>
          </cell>
          <cell r="Q526" t="str">
            <v>usboh3</v>
          </cell>
          <cell r="R526" t="str">
            <v>UH3_DFD_OUT[16]</v>
          </cell>
          <cell r="S526" t="str">
            <v>gpio2</v>
          </cell>
          <cell r="T526" t="str">
            <v>GPIO[0]</v>
          </cell>
          <cell r="U526" t="str">
            <v>ipu1</v>
          </cell>
          <cell r="V526" t="str">
            <v>IPU_DIAG_BUS[0]</v>
          </cell>
          <cell r="AF526" t="str">
            <v>ipt_nandf_d0_dir</v>
          </cell>
          <cell r="AG526" t="str">
            <v>ipt_nandf_d0_in</v>
          </cell>
          <cell r="AH526" t="str">
            <v>ipt_nandf_d0_out</v>
          </cell>
          <cell r="AI526" t="str">
            <v>ipt_mode</v>
          </cell>
          <cell r="AJ526" t="str">
            <v>Yes</v>
          </cell>
          <cell r="AL526" t="str">
            <v>CFG(SLOW)</v>
          </cell>
          <cell r="AN526" t="str">
            <v>CFG(R0DIV6)</v>
          </cell>
          <cell r="AP526" t="str">
            <v>CFG(Disabled)</v>
          </cell>
          <cell r="AR526" t="str">
            <v>CFG(Enabled)</v>
          </cell>
          <cell r="AT526" t="str">
            <v>CFG(100KOhm PU)</v>
          </cell>
          <cell r="AV526" t="str">
            <v>CFG(Pull)</v>
          </cell>
          <cell r="AX526" t="str">
            <v>CFG(Enabled)</v>
          </cell>
          <cell r="AZ526" t="str">
            <v>NA</v>
          </cell>
          <cell r="BB526" t="str">
            <v>CFG(100MHz)</v>
          </cell>
          <cell r="BD526" t="str">
            <v>NA</v>
          </cell>
          <cell r="BF526" t="str">
            <v>NA</v>
          </cell>
          <cell r="BH526" t="str">
            <v>NA</v>
          </cell>
          <cell r="CI526" t="str">
            <v>NANDF_D0</v>
          </cell>
        </row>
        <row r="527">
          <cell r="C527" t="str">
            <v>nandf_d5</v>
          </cell>
          <cell r="E527" t="str">
            <v>GPIO</v>
          </cell>
          <cell r="I527" t="str">
            <v>rawnand</v>
          </cell>
          <cell r="J527" t="str">
            <v>D5</v>
          </cell>
          <cell r="K527" t="str">
            <v>usdhc2</v>
          </cell>
          <cell r="L527" t="str">
            <v>DAT5</v>
          </cell>
          <cell r="M527" t="str">
            <v>gpu3d</v>
          </cell>
          <cell r="N527" t="str">
            <v>GPU_DEBUG_OUT[5]</v>
          </cell>
          <cell r="O527" t="str">
            <v>usboh3</v>
          </cell>
          <cell r="P527" t="str">
            <v>UH2_DFD_OUT[21]</v>
          </cell>
          <cell r="Q527" t="str">
            <v>usboh3</v>
          </cell>
          <cell r="R527" t="str">
            <v>UH3_DFD_OUT[21]</v>
          </cell>
          <cell r="S527" t="str">
            <v>gpio2</v>
          </cell>
          <cell r="T527" t="str">
            <v>GPIO[5]</v>
          </cell>
          <cell r="U527" t="str">
            <v>ipu1</v>
          </cell>
          <cell r="V527" t="str">
            <v>IPU_DIAG_BUS[5]</v>
          </cell>
          <cell r="AF527" t="str">
            <v>ipt_nandf_d5_dir</v>
          </cell>
          <cell r="AG527" t="str">
            <v>ipt_nandf_d5_in</v>
          </cell>
          <cell r="AH527" t="str">
            <v>ipt_nandf_d5_out</v>
          </cell>
          <cell r="AI527" t="str">
            <v>ipt_mode</v>
          </cell>
          <cell r="AJ527" t="str">
            <v>Yes</v>
          </cell>
          <cell r="AL527" t="str">
            <v>NA</v>
          </cell>
          <cell r="AN527" t="str">
            <v>NA</v>
          </cell>
          <cell r="AP527" t="str">
            <v>NA</v>
          </cell>
          <cell r="AR527" t="str">
            <v>NA</v>
          </cell>
          <cell r="AT527" t="str">
            <v>NA</v>
          </cell>
          <cell r="AV527" t="str">
            <v>NA</v>
          </cell>
          <cell r="AX527" t="str">
            <v>NA</v>
          </cell>
          <cell r="AZ527" t="str">
            <v>NA</v>
          </cell>
          <cell r="BB527" t="str">
            <v>NA</v>
          </cell>
          <cell r="BD527" t="str">
            <v>NA</v>
          </cell>
          <cell r="BF527" t="str">
            <v>NA</v>
          </cell>
          <cell r="BH527" t="str">
            <v>NA</v>
          </cell>
          <cell r="CI527" t="str">
            <v>NANDF_D5</v>
          </cell>
        </row>
        <row r="528">
          <cell r="C528" t="str">
            <v>nandf_d7</v>
          </cell>
          <cell r="E528" t="str">
            <v>GPIO</v>
          </cell>
          <cell r="I528" t="str">
            <v>rawnand</v>
          </cell>
          <cell r="J528" t="str">
            <v>D7</v>
          </cell>
          <cell r="K528" t="str">
            <v>usdhc2</v>
          </cell>
          <cell r="L528" t="str">
            <v>DAT7</v>
          </cell>
          <cell r="M528" t="str">
            <v>gpu3d</v>
          </cell>
          <cell r="N528" t="str">
            <v>GPU_DEBUG_OUT[7]</v>
          </cell>
          <cell r="O528" t="str">
            <v>usboh3</v>
          </cell>
          <cell r="P528" t="str">
            <v>UH2_DFD_OUT[23]</v>
          </cell>
          <cell r="Q528" t="str">
            <v>usboh3</v>
          </cell>
          <cell r="R528" t="str">
            <v>UH3_DFD_OUT[23]</v>
          </cell>
          <cell r="S528" t="str">
            <v>gpio2</v>
          </cell>
          <cell r="T528" t="str">
            <v>GPIO[7]</v>
          </cell>
          <cell r="U528" t="str">
            <v>ipu1</v>
          </cell>
          <cell r="V528" t="str">
            <v>IPU_DIAG_BUS[7]</v>
          </cell>
          <cell r="AF528" t="str">
            <v>ipt_nandf_d7_dir</v>
          </cell>
          <cell r="AG528" t="str">
            <v>ipt_nandf_d7_in</v>
          </cell>
          <cell r="AH528" t="str">
            <v>ipt_nandf_d7_out</v>
          </cell>
          <cell r="AI528" t="str">
            <v>ipt_mode</v>
          </cell>
          <cell r="AJ528" t="str">
            <v>Yes</v>
          </cell>
          <cell r="AL528" t="str">
            <v>CFG(SLOW)</v>
          </cell>
          <cell r="AN528" t="str">
            <v>CFG(R0DIV6)</v>
          </cell>
          <cell r="AP528" t="str">
            <v>CFG(Disabled)</v>
          </cell>
          <cell r="AR528" t="str">
            <v>CFG(Enabled)</v>
          </cell>
          <cell r="AT528" t="str">
            <v>CFG(100KOhm PU)</v>
          </cell>
          <cell r="AV528" t="str">
            <v>CFG(Pull)</v>
          </cell>
          <cell r="AX528" t="str">
            <v>CFG(Enabled)</v>
          </cell>
          <cell r="AZ528" t="str">
            <v>NA</v>
          </cell>
          <cell r="BB528" t="str">
            <v>CFG(100MHz)</v>
          </cell>
          <cell r="BD528" t="str">
            <v>NA</v>
          </cell>
          <cell r="BF528" t="str">
            <v>NA</v>
          </cell>
          <cell r="BH528" t="str">
            <v>NA</v>
          </cell>
          <cell r="CI528" t="str">
            <v>NANDF_D7</v>
          </cell>
        </row>
        <row r="529">
          <cell r="C529" t="str">
            <v>nvcc_nandf__4</v>
          </cell>
          <cell r="E529" t="str">
            <v>NOISY_POWER</v>
          </cell>
          <cell r="AF529" t="str">
            <v/>
          </cell>
          <cell r="AG529" t="str">
            <v/>
          </cell>
          <cell r="AH529" t="str">
            <v/>
          </cell>
          <cell r="AI529" t="str">
            <v/>
          </cell>
          <cell r="AJ529" t="str">
            <v>NA</v>
          </cell>
          <cell r="AL529" t="str">
            <v>NA</v>
          </cell>
          <cell r="AN529" t="str">
            <v>NA</v>
          </cell>
          <cell r="AP529" t="str">
            <v>NA</v>
          </cell>
          <cell r="AR529" t="str">
            <v>NA</v>
          </cell>
          <cell r="AT529" t="str">
            <v>NA</v>
          </cell>
          <cell r="AV529" t="str">
            <v>NA</v>
          </cell>
          <cell r="AX529" t="str">
            <v>NA</v>
          </cell>
          <cell r="AZ529" t="str">
            <v>NA</v>
          </cell>
          <cell r="BB529" t="str">
            <v>NA</v>
          </cell>
          <cell r="BD529" t="str">
            <v>NA</v>
          </cell>
          <cell r="BF529" t="str">
            <v>NA</v>
          </cell>
          <cell r="BH529" t="str">
            <v>NA</v>
          </cell>
          <cell r="CI529" t="str">
            <v>NVCC_NANDF</v>
          </cell>
        </row>
        <row r="530">
          <cell r="C530" t="str">
            <v>nandf_d1</v>
          </cell>
          <cell r="E530" t="str">
            <v>GPIO</v>
          </cell>
          <cell r="I530" t="str">
            <v>rawnand</v>
          </cell>
          <cell r="J530" t="str">
            <v>D1</v>
          </cell>
          <cell r="K530" t="str">
            <v>usdhc1</v>
          </cell>
          <cell r="L530" t="str">
            <v>DAT5</v>
          </cell>
          <cell r="M530" t="str">
            <v>gpu3d</v>
          </cell>
          <cell r="N530" t="str">
            <v>GPU_DEBUG_OUT[1]</v>
          </cell>
          <cell r="O530" t="str">
            <v>usboh3</v>
          </cell>
          <cell r="P530" t="str">
            <v>UH2_DFD_OUT[17]</v>
          </cell>
          <cell r="Q530" t="str">
            <v>usboh3</v>
          </cell>
          <cell r="R530" t="str">
            <v>UH3_DFD_OUT[17]</v>
          </cell>
          <cell r="S530" t="str">
            <v>gpio2</v>
          </cell>
          <cell r="T530" t="str">
            <v>GPIO[1]</v>
          </cell>
          <cell r="U530" t="str">
            <v>ipu1</v>
          </cell>
          <cell r="V530" t="str">
            <v>IPU_DIAG_BUS[1]</v>
          </cell>
          <cell r="AF530" t="str">
            <v>ipt_nandf_d1_dir</v>
          </cell>
          <cell r="AG530" t="str">
            <v>ipt_nandf_d1_in</v>
          </cell>
          <cell r="AH530" t="str">
            <v>ipt_nandf_d1_out</v>
          </cell>
          <cell r="AI530" t="str">
            <v>ipt_mode</v>
          </cell>
          <cell r="AJ530" t="str">
            <v>Yes</v>
          </cell>
          <cell r="AL530" t="str">
            <v>CFG(SLOW)</v>
          </cell>
          <cell r="AN530" t="str">
            <v>CFG(R0DIV6)</v>
          </cell>
          <cell r="AP530" t="str">
            <v>CFG(Disabled)</v>
          </cell>
          <cell r="AR530" t="str">
            <v>CFG(Enabled)</v>
          </cell>
          <cell r="AT530" t="str">
            <v>CFG(100KOhm PU)</v>
          </cell>
          <cell r="AV530" t="str">
            <v>CFG(Pull)</v>
          </cell>
          <cell r="AX530" t="str">
            <v>CFG(Enabled)</v>
          </cell>
          <cell r="AZ530" t="str">
            <v>NA</v>
          </cell>
          <cell r="BB530" t="str">
            <v>CFG(100MHz)</v>
          </cell>
          <cell r="BD530" t="str">
            <v>NA</v>
          </cell>
          <cell r="BF530" t="str">
            <v>NA</v>
          </cell>
          <cell r="BH530" t="str">
            <v>NA</v>
          </cell>
          <cell r="CI530" t="str">
            <v>NANDF_D1</v>
          </cell>
        </row>
        <row r="531">
          <cell r="C531" t="str">
            <v>nandf_d3</v>
          </cell>
          <cell r="E531" t="str">
            <v>GPIO</v>
          </cell>
          <cell r="I531" t="str">
            <v>rawnand</v>
          </cell>
          <cell r="J531" t="str">
            <v>D3</v>
          </cell>
          <cell r="K531" t="str">
            <v>usdhc1</v>
          </cell>
          <cell r="L531" t="str">
            <v>DAT7</v>
          </cell>
          <cell r="M531" t="str">
            <v>gpu3d</v>
          </cell>
          <cell r="N531" t="str">
            <v>GPU_DEBUG_OUT[3]</v>
          </cell>
          <cell r="O531" t="str">
            <v>usboh3</v>
          </cell>
          <cell r="P531" t="str">
            <v>UH2_DFD_OUT[19]</v>
          </cell>
          <cell r="Q531" t="str">
            <v>usboh3</v>
          </cell>
          <cell r="R531" t="str">
            <v>UH3_DFD_OUT[19]</v>
          </cell>
          <cell r="S531" t="str">
            <v>gpio2</v>
          </cell>
          <cell r="T531" t="str">
            <v>GPIO[3]</v>
          </cell>
          <cell r="U531" t="str">
            <v>ipu1</v>
          </cell>
          <cell r="V531" t="str">
            <v>IPU_DIAG_BUS[3]</v>
          </cell>
          <cell r="AF531" t="str">
            <v>ipt_nandf_d3_dir</v>
          </cell>
          <cell r="AG531" t="str">
            <v>ipt_nandf_d3_in</v>
          </cell>
          <cell r="AH531" t="str">
            <v>ipt_nandf_d3_out</v>
          </cell>
          <cell r="AI531" t="str">
            <v>ipt_mode</v>
          </cell>
          <cell r="AJ531" t="str">
            <v>Yes</v>
          </cell>
          <cell r="AL531" t="str">
            <v>NA</v>
          </cell>
          <cell r="AN531" t="str">
            <v>NA</v>
          </cell>
          <cell r="AP531" t="str">
            <v>NA</v>
          </cell>
          <cell r="AR531" t="str">
            <v>NA</v>
          </cell>
          <cell r="AT531" t="str">
            <v>NA</v>
          </cell>
          <cell r="AV531" t="str">
            <v>NA</v>
          </cell>
          <cell r="AX531" t="str">
            <v>NA</v>
          </cell>
          <cell r="AZ531" t="str">
            <v>NA</v>
          </cell>
          <cell r="BB531" t="str">
            <v>NA</v>
          </cell>
          <cell r="BD531" t="str">
            <v>NA</v>
          </cell>
          <cell r="BF531" t="str">
            <v>NA</v>
          </cell>
          <cell r="BH531" t="str">
            <v>NA</v>
          </cell>
          <cell r="CI531" t="str">
            <v>NANDF_D3</v>
          </cell>
        </row>
        <row r="532">
          <cell r="C532" t="str">
            <v>nandf_d6</v>
          </cell>
          <cell r="E532" t="str">
            <v>GPIO</v>
          </cell>
          <cell r="I532" t="str">
            <v>rawnand</v>
          </cell>
          <cell r="J532" t="str">
            <v>D6</v>
          </cell>
          <cell r="K532" t="str">
            <v>usdhc2</v>
          </cell>
          <cell r="L532" t="str">
            <v>DAT6</v>
          </cell>
          <cell r="M532" t="str">
            <v>gpu3d</v>
          </cell>
          <cell r="N532" t="str">
            <v>GPU_DEBUG_OUT[6]</v>
          </cell>
          <cell r="O532" t="str">
            <v>usboh3</v>
          </cell>
          <cell r="P532" t="str">
            <v>UH2_DFD_OUT[22]</v>
          </cell>
          <cell r="Q532" t="str">
            <v>usboh3</v>
          </cell>
          <cell r="R532" t="str">
            <v>UH3_DFD_OUT[22]</v>
          </cell>
          <cell r="S532" t="str">
            <v>gpio2</v>
          </cell>
          <cell r="T532" t="str">
            <v>GPIO[6]</v>
          </cell>
          <cell r="U532" t="str">
            <v>ipu1</v>
          </cell>
          <cell r="V532" t="str">
            <v>IPU_DIAG_BUS[6]</v>
          </cell>
          <cell r="AF532" t="str">
            <v>ipt_nandf_d6_dir</v>
          </cell>
          <cell r="AG532" t="str">
            <v>ipt_nandf_d6_in</v>
          </cell>
          <cell r="AH532" t="str">
            <v>ipt_nandf_d6_out</v>
          </cell>
          <cell r="AI532" t="str">
            <v>ipt_mode</v>
          </cell>
          <cell r="AJ532" t="str">
            <v>Yes</v>
          </cell>
          <cell r="AL532" t="str">
            <v>CFG(SLOW)</v>
          </cell>
          <cell r="AN532" t="str">
            <v>CFG(R0DIV6)</v>
          </cell>
          <cell r="AP532" t="str">
            <v>CFG(Disabled)</v>
          </cell>
          <cell r="AR532" t="str">
            <v>CFG(Enabled)</v>
          </cell>
          <cell r="AT532" t="str">
            <v>CFG(100KOhm PU)</v>
          </cell>
          <cell r="AV532" t="str">
            <v>CFG(Pull)</v>
          </cell>
          <cell r="AX532" t="str">
            <v>CFG(Enabled)</v>
          </cell>
          <cell r="AZ532" t="str">
            <v>NA</v>
          </cell>
          <cell r="BB532" t="str">
            <v>CFG(100MHz)</v>
          </cell>
          <cell r="BD532" t="str">
            <v>NA</v>
          </cell>
          <cell r="BF532" t="str">
            <v>NA</v>
          </cell>
          <cell r="BH532" t="str">
            <v>NA</v>
          </cell>
          <cell r="CI532" t="str">
            <v>NANDF_D6</v>
          </cell>
        </row>
        <row r="533">
          <cell r="C533" t="str">
            <v>nvcc_nandf__5</v>
          </cell>
          <cell r="E533" t="str">
            <v>NOISY_POWER</v>
          </cell>
          <cell r="AF533" t="str">
            <v/>
          </cell>
          <cell r="AG533" t="str">
            <v/>
          </cell>
          <cell r="AH533" t="str">
            <v/>
          </cell>
          <cell r="AI533" t="str">
            <v/>
          </cell>
          <cell r="AJ533" t="str">
            <v>NA</v>
          </cell>
          <cell r="AL533" t="str">
            <v>NA</v>
          </cell>
          <cell r="AN533" t="str">
            <v>NA</v>
          </cell>
          <cell r="AP533" t="str">
            <v>NA</v>
          </cell>
          <cell r="AR533" t="str">
            <v>NA</v>
          </cell>
          <cell r="AT533" t="str">
            <v>NA</v>
          </cell>
          <cell r="AV533" t="str">
            <v>NA</v>
          </cell>
          <cell r="AX533" t="str">
            <v>NA</v>
          </cell>
          <cell r="AZ533" t="str">
            <v>NA</v>
          </cell>
          <cell r="BB533" t="str">
            <v>NA</v>
          </cell>
          <cell r="BD533" t="str">
            <v>NA</v>
          </cell>
          <cell r="BF533" t="str">
            <v>NA</v>
          </cell>
          <cell r="BH533" t="str">
            <v>NA</v>
          </cell>
          <cell r="CI533" t="str">
            <v>NVCC_NANDF</v>
          </cell>
        </row>
        <row r="534">
          <cell r="C534" t="str">
            <v>nandf_d2</v>
          </cell>
          <cell r="E534" t="str">
            <v>GPIO</v>
          </cell>
          <cell r="I534" t="str">
            <v>rawnand</v>
          </cell>
          <cell r="J534" t="str">
            <v>D2</v>
          </cell>
          <cell r="K534" t="str">
            <v>usdhc1</v>
          </cell>
          <cell r="L534" t="str">
            <v>DAT6</v>
          </cell>
          <cell r="M534" t="str">
            <v>gpu3d</v>
          </cell>
          <cell r="N534" t="str">
            <v>GPU_DEBUG_OUT[2]</v>
          </cell>
          <cell r="O534" t="str">
            <v>usboh3</v>
          </cell>
          <cell r="P534" t="str">
            <v>UH2_DFD_OUT[18]</v>
          </cell>
          <cell r="Q534" t="str">
            <v>usboh3</v>
          </cell>
          <cell r="R534" t="str">
            <v>UH3_DFD_OUT[18]</v>
          </cell>
          <cell r="S534" t="str">
            <v>gpio2</v>
          </cell>
          <cell r="T534" t="str">
            <v>GPIO[2]</v>
          </cell>
          <cell r="U534" t="str">
            <v>ipu1</v>
          </cell>
          <cell r="V534" t="str">
            <v>IPU_DIAG_BUS[2]</v>
          </cell>
          <cell r="AF534" t="str">
            <v>ipt_nandf_d2_dir</v>
          </cell>
          <cell r="AG534" t="str">
            <v>ipt_nandf_d2_in</v>
          </cell>
          <cell r="AH534" t="str">
            <v>ipt_nandf_d2_out</v>
          </cell>
          <cell r="AI534" t="str">
            <v>ipt_mode</v>
          </cell>
          <cell r="AJ534" t="str">
            <v>Yes</v>
          </cell>
          <cell r="AL534" t="str">
            <v>CFG(SLOW)</v>
          </cell>
          <cell r="AN534" t="str">
            <v>CFG(R0DIV6)</v>
          </cell>
          <cell r="AP534" t="str">
            <v>CFG(Disabled)</v>
          </cell>
          <cell r="AR534" t="str">
            <v>CFG(Enabled)</v>
          </cell>
          <cell r="AT534" t="str">
            <v>CFG(100KOhm PU)</v>
          </cell>
          <cell r="AV534" t="str">
            <v>CFG(Pull)</v>
          </cell>
          <cell r="AX534" t="str">
            <v>CFG(Enabled)</v>
          </cell>
          <cell r="AZ534" t="str">
            <v>NA</v>
          </cell>
          <cell r="BB534" t="str">
            <v>CFG(100MHz)</v>
          </cell>
          <cell r="BD534" t="str">
            <v>NA</v>
          </cell>
          <cell r="BF534" t="str">
            <v>NA</v>
          </cell>
          <cell r="BH534" t="str">
            <v>NA</v>
          </cell>
          <cell r="CI534" t="str">
            <v>NANDF_D2</v>
          </cell>
        </row>
        <row r="535">
          <cell r="C535" t="str">
            <v>nandf_cs2</v>
          </cell>
          <cell r="E535" t="str">
            <v>GPIO</v>
          </cell>
          <cell r="I535" t="str">
            <v>rawnand</v>
          </cell>
          <cell r="J535" t="str">
            <v>CE2N</v>
          </cell>
          <cell r="K535" t="str">
            <v>ipu1</v>
          </cell>
          <cell r="L535" t="str">
            <v>SISG[0]</v>
          </cell>
          <cell r="M535" t="str">
            <v>esai1</v>
          </cell>
          <cell r="N535" t="str">
            <v>TX0</v>
          </cell>
          <cell r="O535" t="str">
            <v>weim</v>
          </cell>
          <cell r="P535" t="str">
            <v>WEIM_CRE</v>
          </cell>
          <cell r="Q535" t="str">
            <v>ccm</v>
          </cell>
          <cell r="R535" t="str">
            <v>CLKO2</v>
          </cell>
          <cell r="S535" t="str">
            <v>gpio6</v>
          </cell>
          <cell r="T535" t="str">
            <v>GPIO[15]</v>
          </cell>
          <cell r="AF535" t="str">
            <v>ipt_nandf_cs2_dir</v>
          </cell>
          <cell r="AG535" t="str">
            <v>ipt_nandf_cs2_in</v>
          </cell>
          <cell r="AH535" t="str">
            <v>ipt_nandf_cs2_out</v>
          </cell>
          <cell r="AI535" t="str">
            <v>ipt_mode</v>
          </cell>
          <cell r="AJ535" t="str">
            <v>Yes</v>
          </cell>
          <cell r="AL535" t="str">
            <v>NA</v>
          </cell>
          <cell r="AN535" t="str">
            <v>NA</v>
          </cell>
          <cell r="AP535" t="str">
            <v>NA</v>
          </cell>
          <cell r="AR535" t="str">
            <v>NA</v>
          </cell>
          <cell r="AT535" t="str">
            <v>NA</v>
          </cell>
          <cell r="AV535" t="str">
            <v>NA</v>
          </cell>
          <cell r="AX535" t="str">
            <v>NA</v>
          </cell>
          <cell r="AZ535" t="str">
            <v>NA</v>
          </cell>
          <cell r="BB535" t="str">
            <v>NA</v>
          </cell>
          <cell r="BD535" t="str">
            <v>NA</v>
          </cell>
          <cell r="BF535" t="str">
            <v>NA</v>
          </cell>
          <cell r="BH535" t="str">
            <v>NA</v>
          </cell>
          <cell r="CI535" t="str">
            <v>NANDF_CS2</v>
          </cell>
        </row>
        <row r="536">
          <cell r="C536" t="str">
            <v>nandf_ale</v>
          </cell>
          <cell r="E536" t="str">
            <v>GPIO</v>
          </cell>
          <cell r="I536" t="str">
            <v>rawnand</v>
          </cell>
          <cell r="J536" t="str">
            <v>ALE</v>
          </cell>
          <cell r="K536" t="str">
            <v>usdhc4</v>
          </cell>
          <cell r="L536" t="str">
            <v>RST</v>
          </cell>
          <cell r="M536" t="str">
            <v>pcie_ctrl</v>
          </cell>
          <cell r="N536" t="str">
            <v>DIAG_STATUS_BUS_MUX[0]</v>
          </cell>
          <cell r="O536" t="str">
            <v>usboh3</v>
          </cell>
          <cell r="P536" t="str">
            <v>UH3_DFD_OUT[12]</v>
          </cell>
          <cell r="Q536" t="str">
            <v>usboh3</v>
          </cell>
          <cell r="R536" t="str">
            <v>UH2_DFD_OUT[12]</v>
          </cell>
          <cell r="S536" t="str">
            <v>gpio6</v>
          </cell>
          <cell r="T536" t="str">
            <v>GPIO[8]</v>
          </cell>
          <cell r="U536" t="str">
            <v>mipi_core</v>
          </cell>
          <cell r="V536" t="str">
            <v>DPHY_TEST_IN[24]</v>
          </cell>
          <cell r="AF536" t="str">
            <v>ipt_nandf_ale_dir</v>
          </cell>
          <cell r="AG536" t="str">
            <v>ipt_nandf_ale_in</v>
          </cell>
          <cell r="AH536" t="str">
            <v>ipt_nandf_ale_out</v>
          </cell>
          <cell r="AI536" t="str">
            <v>ipt_mode</v>
          </cell>
          <cell r="AJ536" t="str">
            <v>Yes</v>
          </cell>
          <cell r="AL536" t="str">
            <v>CFG(SLOW)</v>
          </cell>
          <cell r="AN536" t="str">
            <v>CFG(R0DIV6)</v>
          </cell>
          <cell r="AP536" t="str">
            <v>CFG(Disabled)</v>
          </cell>
          <cell r="AR536" t="str">
            <v>CFG(Enabled)</v>
          </cell>
          <cell r="AT536" t="str">
            <v>CFG(100KOhm PU)</v>
          </cell>
          <cell r="AV536" t="str">
            <v>CFG(Pull)</v>
          </cell>
          <cell r="AX536" t="str">
            <v>CFG(Enabled)</v>
          </cell>
          <cell r="AZ536" t="str">
            <v>NA</v>
          </cell>
          <cell r="BB536" t="str">
            <v>CFG(100MHz)</v>
          </cell>
          <cell r="BD536" t="str">
            <v>NA</v>
          </cell>
          <cell r="BF536" t="str">
            <v>NA</v>
          </cell>
          <cell r="BH536" t="str">
            <v>NA</v>
          </cell>
          <cell r="CI536" t="str">
            <v>NANDF_ALE</v>
          </cell>
        </row>
        <row r="537">
          <cell r="C537" t="str">
            <v>nvcc_nandf__6</v>
          </cell>
          <cell r="E537" t="str">
            <v>NOISY_POWER</v>
          </cell>
          <cell r="AF537" t="str">
            <v/>
          </cell>
          <cell r="AG537" t="str">
            <v/>
          </cell>
          <cell r="AH537" t="str">
            <v/>
          </cell>
          <cell r="AI537" t="str">
            <v/>
          </cell>
          <cell r="AJ537" t="str">
            <v>NA</v>
          </cell>
          <cell r="AL537" t="str">
            <v>NA</v>
          </cell>
          <cell r="AN537" t="str">
            <v>NA</v>
          </cell>
          <cell r="AP537" t="str">
            <v>NA</v>
          </cell>
          <cell r="AR537" t="str">
            <v>NA</v>
          </cell>
          <cell r="AT537" t="str">
            <v>NA</v>
          </cell>
          <cell r="AV537" t="str">
            <v>NA</v>
          </cell>
          <cell r="AX537" t="str">
            <v>NA</v>
          </cell>
          <cell r="AZ537" t="str">
            <v>NA</v>
          </cell>
          <cell r="BB537" t="str">
            <v>NA</v>
          </cell>
          <cell r="BD537" t="str">
            <v>NA</v>
          </cell>
          <cell r="BF537" t="str">
            <v>NA</v>
          </cell>
          <cell r="BH537" t="str">
            <v>NA</v>
          </cell>
          <cell r="CI537" t="str">
            <v>NVCC_NANDF</v>
          </cell>
        </row>
        <row r="538">
          <cell r="C538" t="str">
            <v>nandf_rb0</v>
          </cell>
          <cell r="E538" t="str">
            <v>GPIO</v>
          </cell>
          <cell r="I538" t="str">
            <v>rawnand</v>
          </cell>
          <cell r="J538" t="str">
            <v>READY0</v>
          </cell>
          <cell r="M538" t="str">
            <v>pcie_ctrl</v>
          </cell>
          <cell r="N538" t="str">
            <v>DIAG_STATUS_BUS_MUX[2]</v>
          </cell>
          <cell r="O538" t="str">
            <v>usboh3</v>
          </cell>
          <cell r="P538" t="str">
            <v>UH3_DFD_OUT[14]</v>
          </cell>
          <cell r="Q538" t="str">
            <v>usboh3</v>
          </cell>
          <cell r="R538" t="str">
            <v>UH2_DFD_OUT[14]</v>
          </cell>
          <cell r="S538" t="str">
            <v>gpio6</v>
          </cell>
          <cell r="T538" t="str">
            <v>GPIO[10]</v>
          </cell>
          <cell r="U538" t="str">
            <v>mipi_core</v>
          </cell>
          <cell r="V538" t="str">
            <v>DPHY_TEST_OUT[33]</v>
          </cell>
          <cell r="AF538" t="str">
            <v>ipt_nandf_rb0_dir</v>
          </cell>
          <cell r="AG538" t="str">
            <v>ipt_nandf_rb0_in</v>
          </cell>
          <cell r="AH538" t="str">
            <v>ipt_nandf_rb0_out</v>
          </cell>
          <cell r="AI538" t="str">
            <v>ipt_mode</v>
          </cell>
          <cell r="AJ538" t="str">
            <v>Yes</v>
          </cell>
          <cell r="AL538" t="str">
            <v>CFG(SLOW)</v>
          </cell>
          <cell r="AN538" t="str">
            <v>CFG(R0DIV6)</v>
          </cell>
          <cell r="AP538" t="str">
            <v>CFG(Disabled)</v>
          </cell>
          <cell r="AR538" t="str">
            <v>CFG(Enabled)</v>
          </cell>
          <cell r="AT538" t="str">
            <v>CFG(100KOhm PU)</v>
          </cell>
          <cell r="AV538" t="str">
            <v>CFG(Pull)</v>
          </cell>
          <cell r="AX538" t="str">
            <v>CFG(Enabled)</v>
          </cell>
          <cell r="AZ538" t="str">
            <v>NA</v>
          </cell>
          <cell r="BB538" t="str">
            <v>CFG(100MHz)</v>
          </cell>
          <cell r="BD538" t="str">
            <v>NA</v>
          </cell>
          <cell r="BF538" t="str">
            <v>NA</v>
          </cell>
          <cell r="BH538" t="str">
            <v>NA</v>
          </cell>
          <cell r="CI538" t="str">
            <v>NANDF_RB0</v>
          </cell>
        </row>
        <row r="539">
          <cell r="I539" t="str">
            <v>rawnand</v>
          </cell>
          <cell r="J539" t="str">
            <v>CE1N</v>
          </cell>
          <cell r="K539" t="str">
            <v>usdhc4</v>
          </cell>
          <cell r="L539" t="str">
            <v>VSELECT</v>
          </cell>
          <cell r="M539" t="str">
            <v>usdhc3</v>
          </cell>
          <cell r="N539" t="str">
            <v>VSELECT</v>
          </cell>
          <cell r="Q539" t="str">
            <v>pcie_ctrl</v>
          </cell>
          <cell r="R539" t="str">
            <v>DIAG_STATUS_BUS_MUX[3]</v>
          </cell>
          <cell r="S539" t="str">
            <v>gpio6</v>
          </cell>
          <cell r="T539" t="str">
            <v>GPIO[14]</v>
          </cell>
          <cell r="X539" t="str">
            <v>pl301_sim_mx6dl_per1</v>
          </cell>
          <cell r="Y539" t="str">
            <v>HREADYOUT</v>
          </cell>
          <cell r="Z539" t="str">
            <v>sjc.sjc_gpucr1_reg[11]</v>
          </cell>
          <cell r="AJ539" t="str">
            <v>Yes</v>
          </cell>
          <cell r="AL539" t="str">
            <v>NA</v>
          </cell>
          <cell r="AN539" t="str">
            <v>NA</v>
          </cell>
          <cell r="AP539" t="str">
            <v>NA</v>
          </cell>
          <cell r="AR539" t="str">
            <v>NA</v>
          </cell>
          <cell r="AT539" t="str">
            <v>NA</v>
          </cell>
          <cell r="AV539" t="str">
            <v>NA</v>
          </cell>
          <cell r="AX539" t="str">
            <v>NA</v>
          </cell>
          <cell r="AZ539" t="str">
            <v>NA</v>
          </cell>
          <cell r="BB539" t="str">
            <v>NA</v>
          </cell>
          <cell r="BD539" t="str">
            <v>NA</v>
          </cell>
          <cell r="BF539" t="str">
            <v>NA</v>
          </cell>
          <cell r="BH539" t="str">
            <v>NA</v>
          </cell>
        </row>
        <row r="540">
          <cell r="I540" t="str">
            <v>rawnand</v>
          </cell>
          <cell r="J540" t="str">
            <v>CE3N</v>
          </cell>
          <cell r="K540" t="str">
            <v>ipu1</v>
          </cell>
          <cell r="L540" t="str">
            <v>SISG[1]</v>
          </cell>
          <cell r="M540" t="str">
            <v>esai1</v>
          </cell>
          <cell r="N540" t="str">
            <v>TX1</v>
          </cell>
          <cell r="O540" t="str">
            <v>weim</v>
          </cell>
          <cell r="P540" t="str">
            <v>WEIM_A[26]</v>
          </cell>
          <cell r="Q540" t="str">
            <v>pcie_ctrl</v>
          </cell>
          <cell r="R540" t="str">
            <v>DIAG_STATUS_BUS_MUX[4]</v>
          </cell>
          <cell r="S540" t="str">
            <v>gpio6</v>
          </cell>
          <cell r="T540" t="str">
            <v>GPIO[16]</v>
          </cell>
          <cell r="X540" t="str">
            <v>tpsmp</v>
          </cell>
          <cell r="Y540" t="str">
            <v>CLK</v>
          </cell>
          <cell r="Z540" t="str">
            <v>sjc.sjc_gpucr1_reg[11]</v>
          </cell>
          <cell r="AJ540" t="str">
            <v>Yes</v>
          </cell>
          <cell r="AL540" t="str">
            <v>CFG(SLOW)</v>
          </cell>
          <cell r="AN540" t="str">
            <v>CFG(R0DIV6)</v>
          </cell>
          <cell r="AP540" t="str">
            <v>CFG(Disabled)</v>
          </cell>
          <cell r="AR540" t="str">
            <v>CFG(Enabled)</v>
          </cell>
          <cell r="AT540" t="str">
            <v>CFG(100KOhm PU)</v>
          </cell>
          <cell r="AV540" t="str">
            <v>CFG(Pull)</v>
          </cell>
          <cell r="AX540" t="str">
            <v>CFG(Enabled)</v>
          </cell>
          <cell r="AZ540" t="str">
            <v>NA</v>
          </cell>
          <cell r="BB540" t="str">
            <v>CFG(100MHz)</v>
          </cell>
          <cell r="BD540" t="str">
            <v>NA</v>
          </cell>
          <cell r="BF540" t="str">
            <v>NA</v>
          </cell>
          <cell r="BH540" t="str">
            <v>NA</v>
          </cell>
        </row>
        <row r="541">
          <cell r="AJ541" t="str">
            <v>NA</v>
          </cell>
          <cell r="AL541" t="str">
            <v>NA</v>
          </cell>
          <cell r="AN541" t="str">
            <v>NA</v>
          </cell>
          <cell r="AP541" t="str">
            <v>NA</v>
          </cell>
          <cell r="AR541" t="str">
            <v>NA</v>
          </cell>
          <cell r="AT541" t="str">
            <v>NA</v>
          </cell>
          <cell r="AV541" t="str">
            <v>NA</v>
          </cell>
          <cell r="AX541" t="str">
            <v>NA</v>
          </cell>
          <cell r="AZ541" t="str">
            <v>NA</v>
          </cell>
          <cell r="BB541" t="str">
            <v>NA</v>
          </cell>
          <cell r="BD541" t="str">
            <v>NA</v>
          </cell>
          <cell r="BF541" t="str">
            <v>NA</v>
          </cell>
          <cell r="BH541" t="str">
            <v>NA</v>
          </cell>
        </row>
        <row r="542">
          <cell r="I542" t="str">
            <v>rawnand</v>
          </cell>
          <cell r="J542" t="str">
            <v>CE0N</v>
          </cell>
          <cell r="O542" t="str">
            <v>usboh3</v>
          </cell>
          <cell r="P542" t="str">
            <v>UH3_DFD_OUT[15]</v>
          </cell>
          <cell r="Q542" t="str">
            <v>usboh3</v>
          </cell>
          <cell r="R542" t="str">
            <v>UH2_DFD_OUT[15]</v>
          </cell>
          <cell r="S542" t="str">
            <v>gpio6</v>
          </cell>
          <cell r="T542" t="str">
            <v>GPIO[11]</v>
          </cell>
          <cell r="AJ542" t="str">
            <v>Yes</v>
          </cell>
          <cell r="AL542" t="str">
            <v>CFG(SLOW)</v>
          </cell>
          <cell r="AN542" t="str">
            <v>CFG(R0DIV6)</v>
          </cell>
          <cell r="AP542" t="str">
            <v>CFG(Disabled)</v>
          </cell>
          <cell r="AR542" t="str">
            <v>CFG(Enabled)</v>
          </cell>
          <cell r="AT542" t="str">
            <v>CFG(100KOhm PU)</v>
          </cell>
          <cell r="AV542" t="str">
            <v>CFG(Pull)</v>
          </cell>
          <cell r="AX542" t="str">
            <v>CFG(Enabled)</v>
          </cell>
          <cell r="AZ542" t="str">
            <v>NA</v>
          </cell>
          <cell r="BB542" t="str">
            <v>CFG(100MHz)</v>
          </cell>
          <cell r="BD542" t="str">
            <v>NA</v>
          </cell>
          <cell r="BF542" t="str">
            <v>NA</v>
          </cell>
          <cell r="BH542" t="str">
            <v>NA</v>
          </cell>
        </row>
        <row r="543">
          <cell r="I543" t="str">
            <v>rawnand</v>
          </cell>
          <cell r="J543" t="str">
            <v>RESETN</v>
          </cell>
          <cell r="M543" t="str">
            <v>pcie_ctrl</v>
          </cell>
          <cell r="N543" t="str">
            <v>DIAG_STATUS_BUS_MUX[1]</v>
          </cell>
          <cell r="O543" t="str">
            <v>usboh3</v>
          </cell>
          <cell r="P543" t="str">
            <v>UH3_DFD_OUT[13]</v>
          </cell>
          <cell r="Q543" t="str">
            <v>usboh3</v>
          </cell>
          <cell r="R543" t="str">
            <v>UH2_DFD_OUT[13]</v>
          </cell>
          <cell r="S543" t="str">
            <v>gpio6</v>
          </cell>
          <cell r="T543" t="str">
            <v>GPIO[9]</v>
          </cell>
          <cell r="U543" t="str">
            <v>mipi_core</v>
          </cell>
          <cell r="V543" t="str">
            <v>DPHY_TEST_OUT[32]</v>
          </cell>
          <cell r="AJ543" t="str">
            <v>Yes</v>
          </cell>
          <cell r="AL543" t="str">
            <v>NA</v>
          </cell>
          <cell r="AN543" t="str">
            <v>NA</v>
          </cell>
          <cell r="AP543" t="str">
            <v>NA</v>
          </cell>
          <cell r="AR543" t="str">
            <v>NA</v>
          </cell>
          <cell r="AT543" t="str">
            <v>NA</v>
          </cell>
          <cell r="AV543" t="str">
            <v>NA</v>
          </cell>
          <cell r="AX543" t="str">
            <v>NA</v>
          </cell>
          <cell r="AZ543" t="str">
            <v>NA</v>
          </cell>
          <cell r="BB543" t="str">
            <v>NA</v>
          </cell>
          <cell r="BD543" t="str">
            <v>NA</v>
          </cell>
          <cell r="BF543" t="str">
            <v>NA</v>
          </cell>
          <cell r="BH543" t="str">
            <v>NA</v>
          </cell>
        </row>
        <row r="544">
          <cell r="I544" t="str">
            <v>rawnand</v>
          </cell>
          <cell r="J544" t="str">
            <v>CLE</v>
          </cell>
          <cell r="M544" t="str">
            <v>pcie_ctrl</v>
          </cell>
          <cell r="N544" t="str">
            <v>DIAG_STATUS_BUS_MUX[31]</v>
          </cell>
          <cell r="O544" t="str">
            <v>usboh3</v>
          </cell>
          <cell r="P544" t="str">
            <v>UH3_DFD_OUT[11]</v>
          </cell>
          <cell r="Q544" t="str">
            <v>usboh3</v>
          </cell>
          <cell r="R544" t="str">
            <v>UH2_DFD_OUT[11]</v>
          </cell>
          <cell r="S544" t="str">
            <v>gpio6</v>
          </cell>
          <cell r="T544" t="str">
            <v>GPIO[7]</v>
          </cell>
          <cell r="U544" t="str">
            <v>mipi_core</v>
          </cell>
          <cell r="V544" t="str">
            <v>DPHY_TEST_IN[23]</v>
          </cell>
          <cell r="AJ544" t="str">
            <v>Yes</v>
          </cell>
          <cell r="AL544" t="str">
            <v>CFG(SLOW)</v>
          </cell>
          <cell r="AN544" t="str">
            <v>CFG(R0DIV6)</v>
          </cell>
          <cell r="AP544" t="str">
            <v>CFG(Disabled)</v>
          </cell>
          <cell r="AR544" t="str">
            <v>CFG(Enabled)</v>
          </cell>
          <cell r="AT544" t="str">
            <v>CFG(100KOhm PU)</v>
          </cell>
          <cell r="AV544" t="str">
            <v>CFG(Pull)</v>
          </cell>
          <cell r="AX544" t="str">
            <v>CFG(Enabled)</v>
          </cell>
          <cell r="AZ544" t="str">
            <v>NA</v>
          </cell>
          <cell r="BB544" t="str">
            <v>CFG(100MHz)</v>
          </cell>
          <cell r="BD544" t="str">
            <v>NA</v>
          </cell>
          <cell r="BF544" t="str">
            <v>NA</v>
          </cell>
          <cell r="BH544" t="str">
            <v>NA</v>
          </cell>
        </row>
        <row r="545">
          <cell r="AJ545" t="str">
            <v>NA</v>
          </cell>
          <cell r="AL545" t="str">
            <v>NA</v>
          </cell>
          <cell r="AN545" t="str">
            <v>NA</v>
          </cell>
          <cell r="AP545" t="str">
            <v>NA</v>
          </cell>
          <cell r="AR545" t="str">
            <v>NA</v>
          </cell>
          <cell r="AT545" t="str">
            <v>NA</v>
          </cell>
          <cell r="AV545" t="str">
            <v>NA</v>
          </cell>
          <cell r="AX545" t="str">
            <v>NA</v>
          </cell>
          <cell r="AZ545" t="str">
            <v>NA</v>
          </cell>
          <cell r="BB545" t="str">
            <v>NA</v>
          </cell>
          <cell r="BD545" t="str">
            <v>NA</v>
          </cell>
          <cell r="BF545" t="str">
            <v>NA</v>
          </cell>
          <cell r="BH545" t="str">
            <v>NA</v>
          </cell>
        </row>
        <row r="546">
          <cell r="I546" t="str">
            <v>usdhc3</v>
          </cell>
          <cell r="J546" t="str">
            <v>DAT2</v>
          </cell>
          <cell r="M546" t="str">
            <v>pcie_ctrl</v>
          </cell>
          <cell r="N546" t="str">
            <v>DIAG_STATUS_BUS_MUX[28]</v>
          </cell>
          <cell r="O546" t="str">
            <v>usboh3</v>
          </cell>
          <cell r="P546" t="str">
            <v>UH3_DFD_OUT[8]</v>
          </cell>
          <cell r="Q546" t="str">
            <v>usboh3</v>
          </cell>
          <cell r="R546" t="str">
            <v>UH2_DFD_OUT[8]</v>
          </cell>
          <cell r="S546" t="str">
            <v>gpio7</v>
          </cell>
          <cell r="T546" t="str">
            <v>GPIO[6]</v>
          </cell>
          <cell r="U546" t="str">
            <v>mipi_core</v>
          </cell>
          <cell r="V546" t="str">
            <v>DPHY_TEST_IN[20]</v>
          </cell>
          <cell r="X546" t="str">
            <v>anatop</v>
          </cell>
          <cell r="Y546" t="str">
            <v>ANATOP_TESTI[1]</v>
          </cell>
          <cell r="Z546" t="str">
            <v>sjc.sjc_gpucr1_reg[23]</v>
          </cell>
          <cell r="AJ546" t="str">
            <v>Yes</v>
          </cell>
          <cell r="AL546" t="str">
            <v>NA</v>
          </cell>
          <cell r="AN546" t="str">
            <v>NA</v>
          </cell>
          <cell r="AP546" t="str">
            <v>NA</v>
          </cell>
          <cell r="AR546" t="str">
            <v>NA</v>
          </cell>
          <cell r="AT546" t="str">
            <v>NA</v>
          </cell>
          <cell r="AV546" t="str">
            <v>NA</v>
          </cell>
          <cell r="AX546" t="str">
            <v>NA</v>
          </cell>
          <cell r="AZ546" t="str">
            <v>NA</v>
          </cell>
          <cell r="BB546" t="str">
            <v>NA</v>
          </cell>
          <cell r="BD546" t="str">
            <v>NA</v>
          </cell>
          <cell r="BF546" t="str">
            <v>NA</v>
          </cell>
          <cell r="BH546" t="str">
            <v>NA</v>
          </cell>
        </row>
        <row r="547">
          <cell r="I547" t="str">
            <v>usdhc3</v>
          </cell>
          <cell r="J547" t="str">
            <v>DAT3</v>
          </cell>
          <cell r="K547" t="str">
            <v>uart3</v>
          </cell>
          <cell r="L547" t="str">
            <v>CTS</v>
          </cell>
          <cell r="M547" t="str">
            <v>pcie_ctrl</v>
          </cell>
          <cell r="N547" t="str">
            <v>DIAG_STATUS_BUS_MUX[29]</v>
          </cell>
          <cell r="O547" t="str">
            <v>usboh3</v>
          </cell>
          <cell r="P547" t="str">
            <v>UH3_DFD_OUT[9]</v>
          </cell>
          <cell r="Q547" t="str">
            <v>usboh3</v>
          </cell>
          <cell r="R547" t="str">
            <v>UH2_DFD_OUT[9]</v>
          </cell>
          <cell r="S547" t="str">
            <v>gpio7</v>
          </cell>
          <cell r="T547" t="str">
            <v>GPIO[7]</v>
          </cell>
          <cell r="U547" t="str">
            <v>mipi_core</v>
          </cell>
          <cell r="V547" t="str">
            <v>DPHY_TEST_IN[21]</v>
          </cell>
          <cell r="X547" t="str">
            <v>anatop</v>
          </cell>
          <cell r="Y547" t="str">
            <v>ANATOP_TESTI[2]</v>
          </cell>
          <cell r="Z547" t="str">
            <v>sjc.sjc_gpucr1_reg[23]</v>
          </cell>
          <cell r="AJ547" t="str">
            <v>Yes</v>
          </cell>
          <cell r="AL547" t="str">
            <v>CFG(SLOW)</v>
          </cell>
          <cell r="AN547" t="str">
            <v>CFG(R0DIV6)</v>
          </cell>
          <cell r="AP547" t="str">
            <v>CFG(Disabled)</v>
          </cell>
          <cell r="AR547" t="str">
            <v>CFG(Enabled)</v>
          </cell>
          <cell r="AT547" t="str">
            <v>CFG(100KOhm PU)</v>
          </cell>
          <cell r="AV547" t="str">
            <v>CFG(Pull)</v>
          </cell>
          <cell r="AX547" t="str">
            <v>CFG(Enabled)</v>
          </cell>
          <cell r="AZ547" t="str">
            <v>NA</v>
          </cell>
          <cell r="BB547" t="str">
            <v>CFG(100MHz)</v>
          </cell>
          <cell r="BD547" t="str">
            <v>NA</v>
          </cell>
          <cell r="BF547" t="str">
            <v>NA</v>
          </cell>
          <cell r="BH547" t="str">
            <v>NA</v>
          </cell>
        </row>
        <row r="548">
          <cell r="AJ548" t="str">
            <v>NA</v>
          </cell>
          <cell r="AL548" t="str">
            <v>NA</v>
          </cell>
          <cell r="AN548" t="str">
            <v>NA</v>
          </cell>
          <cell r="AP548" t="str">
            <v>NA</v>
          </cell>
          <cell r="AR548" t="str">
            <v>NA</v>
          </cell>
          <cell r="AT548" t="str">
            <v>NA</v>
          </cell>
          <cell r="AV548" t="str">
            <v>NA</v>
          </cell>
          <cell r="AX548" t="str">
            <v>NA</v>
          </cell>
          <cell r="AZ548" t="str">
            <v>NA</v>
          </cell>
          <cell r="BB548" t="str">
            <v>NA</v>
          </cell>
          <cell r="BD548" t="str">
            <v>NA</v>
          </cell>
          <cell r="BF548" t="str">
            <v>NA</v>
          </cell>
          <cell r="BH548" t="str">
            <v>NA</v>
          </cell>
        </row>
        <row r="549">
          <cell r="I549" t="str">
            <v>usdhc3</v>
          </cell>
          <cell r="J549" t="str">
            <v>RST</v>
          </cell>
          <cell r="K549" t="str">
            <v>uart3</v>
          </cell>
          <cell r="L549" t="str">
            <v>RTS</v>
          </cell>
          <cell r="M549" t="str">
            <v>pcie_ctrl</v>
          </cell>
          <cell r="N549" t="str">
            <v>DIAG_STATUS_BUS_MUX[30]</v>
          </cell>
          <cell r="O549" t="str">
            <v>usboh3</v>
          </cell>
          <cell r="P549" t="str">
            <v>UH3_DFD_OUT[10]</v>
          </cell>
          <cell r="Q549" t="str">
            <v>usboh3</v>
          </cell>
          <cell r="R549" t="str">
            <v>UH2_DFD_OUT[10]</v>
          </cell>
          <cell r="S549" t="str">
            <v>gpio7</v>
          </cell>
          <cell r="T549" t="str">
            <v>GPIO[8]</v>
          </cell>
          <cell r="U549" t="str">
            <v>mipi_core</v>
          </cell>
          <cell r="V549" t="str">
            <v>DPHY_TEST_IN[22]</v>
          </cell>
          <cell r="X549" t="str">
            <v>anatop</v>
          </cell>
          <cell r="Y549" t="str">
            <v>ANATOP_TESTI[3]</v>
          </cell>
          <cell r="Z549" t="str">
            <v>sjc.sjc_gpucr1_reg[23]</v>
          </cell>
          <cell r="AJ549" t="str">
            <v>Yes</v>
          </cell>
          <cell r="AL549" t="str">
            <v>CFG(SLOW)</v>
          </cell>
          <cell r="AN549" t="str">
            <v>CFG(R0DIV6)</v>
          </cell>
          <cell r="AP549" t="str">
            <v>CFG(Disabled)</v>
          </cell>
          <cell r="AR549" t="str">
            <v>CFG(Enabled)</v>
          </cell>
          <cell r="AT549" t="str">
            <v>CFG(100KOhm PU)</v>
          </cell>
          <cell r="AV549" t="str">
            <v>CFG(Pull)</v>
          </cell>
          <cell r="AX549" t="str">
            <v>CFG(Enabled)</v>
          </cell>
          <cell r="AZ549" t="str">
            <v>NA</v>
          </cell>
          <cell r="BB549" t="str">
            <v>CFG(100MHz)</v>
          </cell>
          <cell r="BD549" t="str">
            <v>NA</v>
          </cell>
          <cell r="BF549" t="str">
            <v>NA</v>
          </cell>
          <cell r="BH549" t="str">
            <v>NA</v>
          </cell>
        </row>
        <row r="550">
          <cell r="I550" t="str">
            <v>usdhc3</v>
          </cell>
          <cell r="J550" t="str">
            <v>CLK</v>
          </cell>
          <cell r="K550" t="str">
            <v>uart2</v>
          </cell>
          <cell r="L550" t="str">
            <v>RTS</v>
          </cell>
          <cell r="M550" t="str">
            <v>can1</v>
          </cell>
          <cell r="N550" t="str">
            <v>RXCAN</v>
          </cell>
          <cell r="O550" t="str">
            <v>usboh3</v>
          </cell>
          <cell r="P550" t="str">
            <v>UH3_DFD_OUT[5]</v>
          </cell>
          <cell r="Q550" t="str">
            <v>usboh3</v>
          </cell>
          <cell r="R550" t="str">
            <v>UH2_DFD_OUT[5]</v>
          </cell>
          <cell r="S550" t="str">
            <v>gpio7</v>
          </cell>
          <cell r="T550" t="str">
            <v>GPIO[3]</v>
          </cell>
          <cell r="U550" t="str">
            <v>mipi_core</v>
          </cell>
          <cell r="V550" t="str">
            <v>DPHY_TEST_IN[17]</v>
          </cell>
          <cell r="X550" t="str">
            <v>anatop</v>
          </cell>
          <cell r="Y550" t="str">
            <v>ANATOP_TESTO[14]</v>
          </cell>
          <cell r="Z550" t="str">
            <v>sjc.sjc_gpucr1_reg[23]</v>
          </cell>
          <cell r="AJ550" t="str">
            <v>Yes</v>
          </cell>
          <cell r="AL550" t="str">
            <v>NA</v>
          </cell>
          <cell r="AN550" t="str">
            <v>NA</v>
          </cell>
          <cell r="AP550" t="str">
            <v>NA</v>
          </cell>
          <cell r="AR550" t="str">
            <v>NA</v>
          </cell>
          <cell r="AT550" t="str">
            <v>NA</v>
          </cell>
          <cell r="AV550" t="str">
            <v>NA</v>
          </cell>
          <cell r="AX550" t="str">
            <v>NA</v>
          </cell>
          <cell r="AZ550" t="str">
            <v>NA</v>
          </cell>
          <cell r="BB550" t="str">
            <v>NA</v>
          </cell>
          <cell r="BD550" t="str">
            <v>NA</v>
          </cell>
          <cell r="BF550" t="str">
            <v>NA</v>
          </cell>
          <cell r="BH550" t="str">
            <v>NA</v>
          </cell>
        </row>
        <row r="551">
          <cell r="I551" t="str">
            <v>usdhc3</v>
          </cell>
          <cell r="J551" t="str">
            <v>DAT0</v>
          </cell>
          <cell r="K551" t="str">
            <v>uart1</v>
          </cell>
          <cell r="L551" t="str">
            <v>CTS</v>
          </cell>
          <cell r="M551" t="str">
            <v>can2</v>
          </cell>
          <cell r="N551" t="str">
            <v>TXCAN</v>
          </cell>
          <cell r="O551" t="str">
            <v>usboh3</v>
          </cell>
          <cell r="P551" t="str">
            <v>UH3_DFD_OUT[6]</v>
          </cell>
          <cell r="Q551" t="str">
            <v>usboh3</v>
          </cell>
          <cell r="R551" t="str">
            <v>UH2_DFD_OUT[6]</v>
          </cell>
          <cell r="S551" t="str">
            <v>gpio7</v>
          </cell>
          <cell r="T551" t="str">
            <v>GPIO[4]</v>
          </cell>
          <cell r="U551" t="str">
            <v>mipi_core</v>
          </cell>
          <cell r="V551" t="str">
            <v>DPHY_TEST_IN[18]</v>
          </cell>
          <cell r="X551" t="str">
            <v>anatop</v>
          </cell>
          <cell r="Y551" t="str">
            <v>ANATOP_TESTO[15]</v>
          </cell>
          <cell r="Z551" t="str">
            <v>sjc.sjc_gpucr1_reg[23]</v>
          </cell>
          <cell r="AJ551" t="str">
            <v>Yes</v>
          </cell>
          <cell r="AL551" t="str">
            <v>CFG(SLOW)</v>
          </cell>
          <cell r="AN551" t="str">
            <v>CFG(R0DIV6)</v>
          </cell>
          <cell r="AP551" t="str">
            <v>CFG(Disabled)</v>
          </cell>
          <cell r="AR551" t="str">
            <v>CFG(Enabled)</v>
          </cell>
          <cell r="AT551" t="str">
            <v>CFG(100KOhm PU)</v>
          </cell>
          <cell r="AV551" t="str">
            <v>CFG(Pull)</v>
          </cell>
          <cell r="AX551" t="str">
            <v>CFG(Enabled)</v>
          </cell>
          <cell r="AZ551" t="str">
            <v>NA</v>
          </cell>
          <cell r="BB551" t="str">
            <v>CFG(100MHz)</v>
          </cell>
          <cell r="BD551" t="str">
            <v>NA</v>
          </cell>
          <cell r="BF551" t="str">
            <v>NA</v>
          </cell>
          <cell r="BH551" t="str">
            <v>NA</v>
          </cell>
        </row>
        <row r="552">
          <cell r="AJ552" t="str">
            <v>NA</v>
          </cell>
          <cell r="AL552" t="str">
            <v>NA</v>
          </cell>
          <cell r="AN552" t="str">
            <v>NA</v>
          </cell>
          <cell r="AP552" t="str">
            <v>NA</v>
          </cell>
          <cell r="AR552" t="str">
            <v>NA</v>
          </cell>
          <cell r="AT552" t="str">
            <v>NA</v>
          </cell>
          <cell r="AV552" t="str">
            <v>NA</v>
          </cell>
          <cell r="AX552" t="str">
            <v>NA</v>
          </cell>
          <cell r="AZ552" t="str">
            <v>NA</v>
          </cell>
          <cell r="BB552" t="str">
            <v>NA</v>
          </cell>
          <cell r="BD552" t="str">
            <v>NA</v>
          </cell>
          <cell r="BF552" t="str">
            <v>NA</v>
          </cell>
          <cell r="BH552" t="str">
            <v>NA</v>
          </cell>
        </row>
        <row r="553">
          <cell r="I553" t="str">
            <v>usdhc3</v>
          </cell>
          <cell r="J553" t="str">
            <v>DAT1</v>
          </cell>
          <cell r="K553" t="str">
            <v>uart1</v>
          </cell>
          <cell r="L553" t="str">
            <v>RTS</v>
          </cell>
          <cell r="M553" t="str">
            <v>can2</v>
          </cell>
          <cell r="N553" t="str">
            <v>RXCAN</v>
          </cell>
          <cell r="O553" t="str">
            <v>usboh3</v>
          </cell>
          <cell r="P553" t="str">
            <v>UH3_DFD_OUT[7]</v>
          </cell>
          <cell r="Q553" t="str">
            <v>usboh3</v>
          </cell>
          <cell r="R553" t="str">
            <v>UH2_DFD_OUT[7]</v>
          </cell>
          <cell r="S553" t="str">
            <v>gpio7</v>
          </cell>
          <cell r="T553" t="str">
            <v>GPIO[5]</v>
          </cell>
          <cell r="U553" t="str">
            <v>mipi_core</v>
          </cell>
          <cell r="V553" t="str">
            <v>DPHY_TEST_IN[19]</v>
          </cell>
          <cell r="X553" t="str">
            <v>anatop</v>
          </cell>
          <cell r="Y553" t="str">
            <v>ANATOP_TESTI[0]</v>
          </cell>
          <cell r="Z553" t="str">
            <v>sjc.sjc_gpucr1_reg[23]</v>
          </cell>
          <cell r="AJ553" t="str">
            <v>Yes</v>
          </cell>
          <cell r="AL553" t="str">
            <v>CFG(SLOW)</v>
          </cell>
          <cell r="AN553" t="str">
            <v>CFG(R0DIV6)</v>
          </cell>
          <cell r="AP553" t="str">
            <v>CFG(Disabled)</v>
          </cell>
          <cell r="AR553" t="str">
            <v>CFG(Enabled)</v>
          </cell>
          <cell r="AT553" t="str">
            <v>CFG(100KOhm PU)</v>
          </cell>
          <cell r="AV553" t="str">
            <v>CFG(Pull)</v>
          </cell>
          <cell r="AX553" t="str">
            <v>CFG(Enabled)</v>
          </cell>
          <cell r="AZ553" t="str">
            <v>NA</v>
          </cell>
          <cell r="BB553" t="str">
            <v>CFG(100MHz)</v>
          </cell>
          <cell r="BD553" t="str">
            <v>NA</v>
          </cell>
          <cell r="BF553" t="str">
            <v>NA</v>
          </cell>
          <cell r="BH553" t="str">
            <v>NA</v>
          </cell>
        </row>
        <row r="554">
          <cell r="I554" t="str">
            <v>usdhc3</v>
          </cell>
          <cell r="J554" t="str">
            <v>DAT7</v>
          </cell>
          <cell r="K554" t="str">
            <v>uart1</v>
          </cell>
          <cell r="L554" t="str">
            <v>TXD_MUX</v>
          </cell>
          <cell r="M554" t="str">
            <v>pcie_ctrl</v>
          </cell>
          <cell r="N554" t="str">
            <v>DIAG_STATUS_BUS_MUX[24]</v>
          </cell>
          <cell r="O554" t="str">
            <v>usboh3</v>
          </cell>
          <cell r="P554" t="str">
            <v>UH3_DFD_OUT[0]</v>
          </cell>
          <cell r="Q554" t="str">
            <v>usboh3</v>
          </cell>
          <cell r="R554" t="str">
            <v>UH2_DFD_OUT[0]</v>
          </cell>
          <cell r="S554" t="str">
            <v>gpio6</v>
          </cell>
          <cell r="T554" t="str">
            <v>GPIO[17]</v>
          </cell>
          <cell r="U554" t="str">
            <v>mipi_core</v>
          </cell>
          <cell r="V554" t="str">
            <v>DPHY_TEST_IN[12]</v>
          </cell>
          <cell r="X554" t="str">
            <v>anatop</v>
          </cell>
          <cell r="Y554" t="str">
            <v>USBPHY2_TSTO_PLL_CLK20DIV</v>
          </cell>
          <cell r="AJ554" t="str">
            <v>Yes</v>
          </cell>
          <cell r="AL554" t="str">
            <v>NA</v>
          </cell>
          <cell r="AN554" t="str">
            <v>NA</v>
          </cell>
          <cell r="AP554" t="str">
            <v>NA</v>
          </cell>
          <cell r="AR554" t="str">
            <v>NA</v>
          </cell>
          <cell r="AT554" t="str">
            <v>NA</v>
          </cell>
          <cell r="AV554" t="str">
            <v>NA</v>
          </cell>
          <cell r="AX554" t="str">
            <v>NA</v>
          </cell>
          <cell r="AZ554" t="str">
            <v>NA</v>
          </cell>
          <cell r="BB554" t="str">
            <v>NA</v>
          </cell>
          <cell r="BD554" t="str">
            <v>NA</v>
          </cell>
          <cell r="BF554" t="str">
            <v>NA</v>
          </cell>
          <cell r="BH554" t="str">
            <v>NA</v>
          </cell>
        </row>
        <row r="555">
          <cell r="I555" t="str">
            <v>usdhc3</v>
          </cell>
          <cell r="J555" t="str">
            <v>DAT6</v>
          </cell>
          <cell r="K555" t="str">
            <v>uart1</v>
          </cell>
          <cell r="L555" t="str">
            <v>RXD_MUX</v>
          </cell>
          <cell r="M555" t="str">
            <v>pcie_ctrl</v>
          </cell>
          <cell r="N555" t="str">
            <v>DIAG_STATUS_BUS_MUX[25]</v>
          </cell>
          <cell r="O555" t="str">
            <v>usboh3</v>
          </cell>
          <cell r="P555" t="str">
            <v>UH3_DFD_OUT[1]</v>
          </cell>
          <cell r="Q555" t="str">
            <v>usboh3</v>
          </cell>
          <cell r="R555" t="str">
            <v>UH2_DFD_OUT[1]</v>
          </cell>
          <cell r="S555" t="str">
            <v>gpio6</v>
          </cell>
          <cell r="T555" t="str">
            <v>GPIO[18]</v>
          </cell>
          <cell r="U555" t="str">
            <v>mipi_core</v>
          </cell>
          <cell r="V555" t="str">
            <v>DPHY_TEST_IN[13]</v>
          </cell>
          <cell r="X555" t="str">
            <v>anatop</v>
          </cell>
          <cell r="Y555" t="str">
            <v>ANATOP_TESTO[10]</v>
          </cell>
          <cell r="Z555" t="str">
            <v>sjc.sjc_gpucr1_reg[23]</v>
          </cell>
          <cell r="AJ555" t="str">
            <v>Yes</v>
          </cell>
          <cell r="AL555" t="str">
            <v>CFG(SLOW)</v>
          </cell>
          <cell r="AN555" t="str">
            <v>CFG(R0DIV6)</v>
          </cell>
          <cell r="AP555" t="str">
            <v>CFG(Disabled)</v>
          </cell>
          <cell r="AR555" t="str">
            <v>CFG(Enabled)</v>
          </cell>
          <cell r="AT555" t="str">
            <v>CFG(100KOhm PU)</v>
          </cell>
          <cell r="AV555" t="str">
            <v>CFG(Pull)</v>
          </cell>
          <cell r="AX555" t="str">
            <v>CFG(Enabled)</v>
          </cell>
          <cell r="AZ555" t="str">
            <v>NA</v>
          </cell>
          <cell r="BB555" t="str">
            <v>CFG(100MHz)</v>
          </cell>
          <cell r="BD555" t="str">
            <v>NA</v>
          </cell>
          <cell r="BF555" t="str">
            <v>NA</v>
          </cell>
          <cell r="BH555" t="str">
            <v>NA</v>
          </cell>
        </row>
        <row r="556">
          <cell r="AJ556" t="str">
            <v>NA</v>
          </cell>
          <cell r="AL556" t="str">
            <v>NA</v>
          </cell>
          <cell r="AN556" t="str">
            <v>NA</v>
          </cell>
          <cell r="AP556" t="str">
            <v>NA</v>
          </cell>
          <cell r="AR556" t="str">
            <v>NA</v>
          </cell>
          <cell r="AT556" t="str">
            <v>NA</v>
          </cell>
          <cell r="AV556" t="str">
            <v>NA</v>
          </cell>
          <cell r="AX556" t="str">
            <v>NA</v>
          </cell>
          <cell r="AZ556" t="str">
            <v>NA</v>
          </cell>
          <cell r="BB556" t="str">
            <v>NA</v>
          </cell>
          <cell r="BD556" t="str">
            <v>NA</v>
          </cell>
          <cell r="BF556" t="str">
            <v>NA</v>
          </cell>
          <cell r="BH556" t="str">
            <v>NA</v>
          </cell>
        </row>
        <row r="557">
          <cell r="I557" t="str">
            <v>usdhc3</v>
          </cell>
          <cell r="J557" t="str">
            <v>DAT4</v>
          </cell>
          <cell r="K557" t="str">
            <v>uart2</v>
          </cell>
          <cell r="L557" t="str">
            <v>RXD_MUX</v>
          </cell>
          <cell r="M557" t="str">
            <v>pcie_ctrl</v>
          </cell>
          <cell r="N557" t="str">
            <v>DIAG_STATUS_BUS_MUX[27]</v>
          </cell>
          <cell r="O557" t="str">
            <v>usboh3</v>
          </cell>
          <cell r="P557" t="str">
            <v>UH3_DFD_OUT[3]</v>
          </cell>
          <cell r="Q557" t="str">
            <v>usboh3</v>
          </cell>
          <cell r="R557" t="str">
            <v>UH2_DFD_OUT[3]</v>
          </cell>
          <cell r="S557" t="str">
            <v>gpio7</v>
          </cell>
          <cell r="T557" t="str">
            <v>GPIO[1]</v>
          </cell>
          <cell r="U557" t="str">
            <v>mipi_core</v>
          </cell>
          <cell r="V557" t="str">
            <v>DPHY_TEST_IN[15]</v>
          </cell>
          <cell r="X557" t="str">
            <v>anatop</v>
          </cell>
          <cell r="Y557" t="str">
            <v>ANATOP_TESTO[12]</v>
          </cell>
          <cell r="Z557" t="str">
            <v>sjc.sjc_gpucr1_reg[23]</v>
          </cell>
          <cell r="AJ557" t="str">
            <v>Yes</v>
          </cell>
          <cell r="AL557" t="str">
            <v>CFG(SLOW)</v>
          </cell>
          <cell r="AN557" t="str">
            <v>CFG(R0DIV6)</v>
          </cell>
          <cell r="AP557" t="str">
            <v>CFG(Disabled)</v>
          </cell>
          <cell r="AR557" t="str">
            <v>CFG(Enabled)</v>
          </cell>
          <cell r="AT557" t="str">
            <v>CFG(100KOhm PU)</v>
          </cell>
          <cell r="AV557" t="str">
            <v>CFG(Pull)</v>
          </cell>
          <cell r="AX557" t="str">
            <v>CFG(Enabled)</v>
          </cell>
          <cell r="AZ557" t="str">
            <v>NA</v>
          </cell>
          <cell r="BB557" t="str">
            <v>CFG(100MHz)</v>
          </cell>
          <cell r="BD557" t="str">
            <v>NA</v>
          </cell>
          <cell r="BF557" t="str">
            <v>NA</v>
          </cell>
          <cell r="BH557" t="str">
            <v>NA</v>
          </cell>
        </row>
        <row r="558">
          <cell r="I558" t="str">
            <v>usdhc3</v>
          </cell>
          <cell r="J558" t="str">
            <v>DAT5</v>
          </cell>
          <cell r="K558" t="str">
            <v>uart2</v>
          </cell>
          <cell r="L558" t="str">
            <v>TXD_MUX</v>
          </cell>
          <cell r="M558" t="str">
            <v>pcie_ctrl</v>
          </cell>
          <cell r="N558" t="str">
            <v>DIAG_STATUS_BUS_MUX[26]</v>
          </cell>
          <cell r="O558" t="str">
            <v>usboh3</v>
          </cell>
          <cell r="P558" t="str">
            <v>UH3_DFD_OUT[2]</v>
          </cell>
          <cell r="Q558" t="str">
            <v>usboh3</v>
          </cell>
          <cell r="R558" t="str">
            <v>UH2_DFD_OUT[2]</v>
          </cell>
          <cell r="S558" t="str">
            <v>gpio7</v>
          </cell>
          <cell r="T558" t="str">
            <v>GPIO[0]</v>
          </cell>
          <cell r="U558" t="str">
            <v>mipi_core</v>
          </cell>
          <cell r="V558" t="str">
            <v>DPHY_TEST_IN[14]</v>
          </cell>
          <cell r="X558" t="str">
            <v>anatop</v>
          </cell>
          <cell r="Y558" t="str">
            <v>ANATOP_TESTO[11]</v>
          </cell>
          <cell r="Z558" t="str">
            <v>sjc.sjc_gpucr1_reg[23]</v>
          </cell>
          <cell r="AJ558" t="str">
            <v>Yes</v>
          </cell>
          <cell r="AL558" t="str">
            <v>CFG(SLOW)</v>
          </cell>
          <cell r="AN558" t="str">
            <v>CFG(R0DIV6)</v>
          </cell>
          <cell r="AP558" t="str">
            <v>CFG(Disabled)</v>
          </cell>
          <cell r="AR558" t="str">
            <v>CFG(Enabled)</v>
          </cell>
          <cell r="AT558" t="str">
            <v>CFG(100KOhm PU)</v>
          </cell>
          <cell r="AV558" t="str">
            <v>CFG(Pull)</v>
          </cell>
          <cell r="AX558" t="str">
            <v>CFG(Enabled)</v>
          </cell>
          <cell r="AZ558" t="str">
            <v>NA</v>
          </cell>
          <cell r="BB558" t="str">
            <v>CFG(100MHz)</v>
          </cell>
          <cell r="BD558" t="str">
            <v>NA</v>
          </cell>
          <cell r="BF558" t="str">
            <v>NA</v>
          </cell>
          <cell r="BH558" t="str">
            <v>NA</v>
          </cell>
        </row>
        <row r="559">
          <cell r="I559" t="str">
            <v>usdhc3</v>
          </cell>
          <cell r="J559" t="str">
            <v>CMD</v>
          </cell>
          <cell r="K559" t="str">
            <v>uart2</v>
          </cell>
          <cell r="L559" t="str">
            <v>CTS</v>
          </cell>
          <cell r="M559" t="str">
            <v>can1</v>
          </cell>
          <cell r="N559" t="str">
            <v>TXCAN</v>
          </cell>
          <cell r="O559" t="str">
            <v>usboh3</v>
          </cell>
          <cell r="P559" t="str">
            <v>UH3_DFD_OUT[4]</v>
          </cell>
          <cell r="Q559" t="str">
            <v>usboh3</v>
          </cell>
          <cell r="R559" t="str">
            <v>UH2_DFD_OUT[4]</v>
          </cell>
          <cell r="S559" t="str">
            <v>gpio7</v>
          </cell>
          <cell r="T559" t="str">
            <v>GPIO[2]</v>
          </cell>
          <cell r="U559" t="str">
            <v>mipi_core</v>
          </cell>
          <cell r="V559" t="str">
            <v>DPHY_TEST_IN[16]</v>
          </cell>
          <cell r="X559" t="str">
            <v>anatop</v>
          </cell>
          <cell r="Y559" t="str">
            <v>ANATOP_TESTO[13]</v>
          </cell>
          <cell r="Z559" t="str">
            <v>sjc.sjc_gpucr1_reg[23]</v>
          </cell>
          <cell r="AJ559" t="str">
            <v>Yes</v>
          </cell>
          <cell r="AL559" t="str">
            <v>NA</v>
          </cell>
          <cell r="AN559" t="str">
            <v>NA</v>
          </cell>
          <cell r="AP559" t="str">
            <v>NA</v>
          </cell>
          <cell r="AR559" t="str">
            <v>NA</v>
          </cell>
          <cell r="AT559" t="str">
            <v>NA</v>
          </cell>
          <cell r="AV559" t="str">
            <v>NA</v>
          </cell>
          <cell r="AX559" t="str">
            <v>NA</v>
          </cell>
          <cell r="AZ559" t="str">
            <v>NA</v>
          </cell>
          <cell r="BB559" t="str">
            <v>NA</v>
          </cell>
          <cell r="BD559" t="str">
            <v>NA</v>
          </cell>
          <cell r="BF559" t="str">
            <v>NA</v>
          </cell>
          <cell r="BH559" t="str">
            <v>NA</v>
          </cell>
        </row>
        <row r="560">
          <cell r="AJ560" t="str">
            <v>NA</v>
          </cell>
          <cell r="AL560" t="str">
            <v>NA</v>
          </cell>
          <cell r="AN560" t="str">
            <v>NA</v>
          </cell>
          <cell r="AP560" t="str">
            <v>NA</v>
          </cell>
          <cell r="AR560" t="str">
            <v>NA</v>
          </cell>
          <cell r="AT560" t="str">
            <v>NA</v>
          </cell>
          <cell r="AV560" t="str">
            <v>NA</v>
          </cell>
          <cell r="AX560" t="str">
            <v>NA</v>
          </cell>
          <cell r="AZ560" t="str">
            <v>NA</v>
          </cell>
          <cell r="BB560" t="str">
            <v>NA</v>
          </cell>
          <cell r="BD560" t="str">
            <v>NA</v>
          </cell>
          <cell r="BF560" t="str">
            <v>NA</v>
          </cell>
          <cell r="BH560" t="str">
            <v>NA</v>
          </cell>
        </row>
        <row r="561">
          <cell r="I561" t="str">
            <v>src</v>
          </cell>
          <cell r="J561" t="str">
            <v>BOOT_MODE[0]</v>
          </cell>
          <cell r="AJ561" t="str">
            <v>No</v>
          </cell>
          <cell r="AL561" t="str">
            <v>SLOW</v>
          </cell>
          <cell r="AN561" t="str">
            <v>R0DIV4</v>
          </cell>
          <cell r="AP561" t="str">
            <v>Disabled</v>
          </cell>
          <cell r="AR561" t="str">
            <v>Enabled</v>
          </cell>
          <cell r="AT561" t="str">
            <v>100KOhm PD</v>
          </cell>
          <cell r="AV561" t="str">
            <v>Pull</v>
          </cell>
          <cell r="AX561" t="str">
            <v>Enabled</v>
          </cell>
          <cell r="AZ561" t="str">
            <v>NA</v>
          </cell>
          <cell r="BB561" t="str">
            <v>50MHz</v>
          </cell>
          <cell r="BD561" t="str">
            <v>NA</v>
          </cell>
          <cell r="BF561" t="str">
            <v>NA</v>
          </cell>
          <cell r="BH561" t="str">
            <v>NA</v>
          </cell>
        </row>
        <row r="562">
          <cell r="I562" t="str">
            <v>tcu</v>
          </cell>
          <cell r="J562" t="str">
            <v>TEST_MODE</v>
          </cell>
          <cell r="AJ562" t="str">
            <v>No</v>
          </cell>
          <cell r="AL562" t="str">
            <v>NA</v>
          </cell>
          <cell r="AN562" t="str">
            <v>NA</v>
          </cell>
          <cell r="AP562" t="str">
            <v>NA</v>
          </cell>
          <cell r="AR562" t="str">
            <v>NA</v>
          </cell>
          <cell r="AT562" t="str">
            <v>NA</v>
          </cell>
          <cell r="AV562" t="str">
            <v>NA</v>
          </cell>
          <cell r="AX562" t="str">
            <v>NA</v>
          </cell>
          <cell r="AZ562" t="str">
            <v>NA</v>
          </cell>
          <cell r="BB562" t="str">
            <v>NA</v>
          </cell>
          <cell r="BD562" t="str">
            <v>NA</v>
          </cell>
          <cell r="BF562" t="str">
            <v>NA</v>
          </cell>
          <cell r="BH562" t="str">
            <v>NA</v>
          </cell>
        </row>
        <row r="563">
          <cell r="I563" t="str">
            <v>snvs_lp_wrapper</v>
          </cell>
          <cell r="J563" t="str">
            <v>SNVS_WAKEUP_ALARM</v>
          </cell>
          <cell r="AJ563" t="str">
            <v>No</v>
          </cell>
          <cell r="AL563" t="str">
            <v>SLOW</v>
          </cell>
          <cell r="AN563" t="str">
            <v>R0DIV4</v>
          </cell>
          <cell r="AP563" t="str">
            <v>Enabled</v>
          </cell>
          <cell r="AR563" t="str">
            <v>Disabled</v>
          </cell>
          <cell r="AT563" t="str">
            <v>100KOhm PU</v>
          </cell>
          <cell r="AV563" t="str">
            <v>Pull</v>
          </cell>
          <cell r="AX563" t="str">
            <v>Enabled</v>
          </cell>
          <cell r="AZ563" t="str">
            <v>NA</v>
          </cell>
          <cell r="BB563" t="str">
            <v>100MHz</v>
          </cell>
          <cell r="BD563" t="str">
            <v>NA</v>
          </cell>
          <cell r="BF563" t="str">
            <v>NA</v>
          </cell>
          <cell r="BH563" t="str">
            <v>NA</v>
          </cell>
        </row>
        <row r="564">
          <cell r="I564" t="str">
            <v>src</v>
          </cell>
          <cell r="J564" t="str">
            <v>BOOT_MODE[1]</v>
          </cell>
          <cell r="AJ564" t="str">
            <v>No</v>
          </cell>
          <cell r="AL564" t="str">
            <v>SLOW</v>
          </cell>
          <cell r="AN564" t="str">
            <v>R0DIV4</v>
          </cell>
          <cell r="AP564" t="str">
            <v>Disabled</v>
          </cell>
          <cell r="AR564" t="str">
            <v>Enabled</v>
          </cell>
          <cell r="AT564" t="str">
            <v>100KOhm PD</v>
          </cell>
          <cell r="AV564" t="str">
            <v>Pull</v>
          </cell>
          <cell r="AX564" t="str">
            <v>Enabled</v>
          </cell>
          <cell r="AZ564" t="str">
            <v>NA</v>
          </cell>
          <cell r="BB564" t="str">
            <v>50MHz</v>
          </cell>
          <cell r="BD564" t="str">
            <v>NA</v>
          </cell>
          <cell r="BF564" t="str">
            <v>NA</v>
          </cell>
          <cell r="BH564" t="str">
            <v>NA</v>
          </cell>
        </row>
        <row r="565">
          <cell r="AJ565" t="str">
            <v>NA</v>
          </cell>
          <cell r="AL565" t="str">
            <v>NA</v>
          </cell>
          <cell r="AN565" t="str">
            <v>NA</v>
          </cell>
          <cell r="AP565" t="str">
            <v>NA</v>
          </cell>
          <cell r="AR565" t="str">
            <v>NA</v>
          </cell>
          <cell r="AT565" t="str">
            <v>NA</v>
          </cell>
          <cell r="AV565" t="str">
            <v>NA</v>
          </cell>
          <cell r="AX565" t="str">
            <v>NA</v>
          </cell>
          <cell r="AZ565" t="str">
            <v>NA</v>
          </cell>
          <cell r="BB565" t="str">
            <v>NA</v>
          </cell>
          <cell r="BD565" t="str">
            <v>NA</v>
          </cell>
          <cell r="BF565" t="str">
            <v>NA</v>
          </cell>
          <cell r="BH565" t="str">
            <v>NA</v>
          </cell>
        </row>
        <row r="566">
          <cell r="I566" t="str">
            <v>snvs_lp_wrapper</v>
          </cell>
          <cell r="J566" t="str">
            <v>SNVS_TD1</v>
          </cell>
          <cell r="AJ566" t="str">
            <v>No</v>
          </cell>
          <cell r="AL566" t="str">
            <v>SLOW</v>
          </cell>
          <cell r="AN566" t="str">
            <v>R0DIV4</v>
          </cell>
          <cell r="AP566" t="str">
            <v>Disabled</v>
          </cell>
          <cell r="AR566" t="str">
            <v>Enabled</v>
          </cell>
          <cell r="AT566" t="str">
            <v>100KOhm PD</v>
          </cell>
          <cell r="AV566" t="str">
            <v>Pull</v>
          </cell>
          <cell r="AX566" t="str">
            <v>Enabled</v>
          </cell>
          <cell r="AZ566" t="str">
            <v>NA</v>
          </cell>
          <cell r="BB566" t="str">
            <v>50MHz</v>
          </cell>
          <cell r="BD566" t="str">
            <v>NA</v>
          </cell>
          <cell r="BF566" t="str">
            <v>NA</v>
          </cell>
          <cell r="BH566" t="str">
            <v>NA</v>
          </cell>
        </row>
        <row r="567">
          <cell r="I567" t="str">
            <v>src</v>
          </cell>
          <cell r="J567" t="str">
            <v>POR_B</v>
          </cell>
          <cell r="AJ567" t="str">
            <v>No</v>
          </cell>
          <cell r="AL567" t="str">
            <v>SLOW</v>
          </cell>
          <cell r="AN567" t="str">
            <v>R0DIV4</v>
          </cell>
          <cell r="AP567" t="str">
            <v>Disabled</v>
          </cell>
          <cell r="AR567" t="str">
            <v>Enabled</v>
          </cell>
          <cell r="AT567" t="str">
            <v>100KOhm PU</v>
          </cell>
          <cell r="AV567" t="str">
            <v>Pull</v>
          </cell>
          <cell r="AX567" t="str">
            <v>Enabled</v>
          </cell>
          <cell r="AZ567" t="str">
            <v>NA</v>
          </cell>
          <cell r="BB567" t="str">
            <v>50MHz</v>
          </cell>
          <cell r="BD567" t="str">
            <v>NA</v>
          </cell>
          <cell r="BF567" t="str">
            <v>NA</v>
          </cell>
          <cell r="BH567" t="str">
            <v>NA</v>
          </cell>
        </row>
        <row r="568">
          <cell r="I568" t="str">
            <v>ccm</v>
          </cell>
          <cell r="J568" t="str">
            <v>PMIC_VSTBY_REQ</v>
          </cell>
          <cell r="AJ568" t="str">
            <v>No</v>
          </cell>
          <cell r="AL568" t="str">
            <v>NA</v>
          </cell>
          <cell r="AN568" t="str">
            <v>NA</v>
          </cell>
          <cell r="AP568" t="str">
            <v>NA</v>
          </cell>
          <cell r="AR568" t="str">
            <v>NA</v>
          </cell>
          <cell r="AT568" t="str">
            <v>NA</v>
          </cell>
          <cell r="AV568" t="str">
            <v>NA</v>
          </cell>
          <cell r="AX568" t="str">
            <v>NA</v>
          </cell>
          <cell r="AZ568" t="str">
            <v>NA</v>
          </cell>
          <cell r="BB568" t="str">
            <v>NA</v>
          </cell>
          <cell r="BD568" t="str">
            <v>NA</v>
          </cell>
          <cell r="BF568" t="str">
            <v>NA</v>
          </cell>
          <cell r="BH568" t="str">
            <v>NA</v>
          </cell>
        </row>
        <row r="569">
          <cell r="I569" t="str">
            <v>src</v>
          </cell>
          <cell r="J569" t="str">
            <v>RESET_B</v>
          </cell>
          <cell r="AJ569" t="str">
            <v>No</v>
          </cell>
          <cell r="AL569" t="str">
            <v>SLOW</v>
          </cell>
          <cell r="AN569" t="str">
            <v>R0DIV4</v>
          </cell>
          <cell r="AP569" t="str">
            <v>Disabled</v>
          </cell>
          <cell r="AR569" t="str">
            <v>Enabled</v>
          </cell>
          <cell r="AT569" t="str">
            <v>100KOhm PU</v>
          </cell>
          <cell r="AV569" t="str">
            <v>Pull</v>
          </cell>
          <cell r="AX569" t="str">
            <v>Enabled</v>
          </cell>
          <cell r="AZ569" t="str">
            <v>NA</v>
          </cell>
          <cell r="BB569" t="str">
            <v>50MHz</v>
          </cell>
          <cell r="BD569" t="str">
            <v>NA</v>
          </cell>
          <cell r="BF569" t="str">
            <v>NA</v>
          </cell>
          <cell r="BH569" t="str">
            <v>NA</v>
          </cell>
        </row>
        <row r="570">
          <cell r="AJ570" t="str">
            <v>NA</v>
          </cell>
          <cell r="AL570" t="str">
            <v>NA</v>
          </cell>
          <cell r="AN570" t="str">
            <v>NA</v>
          </cell>
          <cell r="AP570" t="str">
            <v>NA</v>
          </cell>
          <cell r="AR570" t="str">
            <v>NA</v>
          </cell>
          <cell r="AT570" t="str">
            <v>NA</v>
          </cell>
          <cell r="AV570" t="str">
            <v>NA</v>
          </cell>
          <cell r="AX570" t="str">
            <v>NA</v>
          </cell>
          <cell r="AZ570" t="str">
            <v>NA</v>
          </cell>
          <cell r="BB570" t="str">
            <v>NA</v>
          </cell>
          <cell r="BD570" t="str">
            <v>NA</v>
          </cell>
          <cell r="BF570" t="str">
            <v>NA</v>
          </cell>
          <cell r="BH570" t="str">
            <v>NA</v>
          </cell>
        </row>
        <row r="571">
          <cell r="J571" t="str">
            <v>padp_s</v>
          </cell>
          <cell r="AJ571" t="e">
            <v>#N/A</v>
          </cell>
          <cell r="AL571" t="str">
            <v>NA</v>
          </cell>
          <cell r="AN571" t="str">
            <v>NA</v>
          </cell>
          <cell r="AP571" t="str">
            <v>NA</v>
          </cell>
          <cell r="AR571" t="str">
            <v>NA</v>
          </cell>
          <cell r="AT571" t="str">
            <v>NA</v>
          </cell>
          <cell r="AV571" t="str">
            <v>NA</v>
          </cell>
          <cell r="AX571" t="str">
            <v>NA</v>
          </cell>
          <cell r="AZ571" t="str">
            <v>NA</v>
          </cell>
          <cell r="BB571" t="str">
            <v>NA</v>
          </cell>
          <cell r="BD571" t="str">
            <v>NA</v>
          </cell>
          <cell r="BF571" t="str">
            <v>NA</v>
          </cell>
          <cell r="BH571" t="str">
            <v>NA</v>
          </cell>
        </row>
        <row r="572">
          <cell r="J572" t="str">
            <v>ovdd</v>
          </cell>
          <cell r="AJ572" t="e">
            <v>#N/A</v>
          </cell>
          <cell r="AL572" t="str">
            <v>NA</v>
          </cell>
          <cell r="AN572" t="str">
            <v>NA</v>
          </cell>
          <cell r="AP572" t="str">
            <v>NA</v>
          </cell>
          <cell r="AR572" t="str">
            <v>NA</v>
          </cell>
          <cell r="AT572" t="str">
            <v>NA</v>
          </cell>
          <cell r="AV572" t="str">
            <v>NA</v>
          </cell>
          <cell r="AX572" t="str">
            <v>NA</v>
          </cell>
          <cell r="AZ572" t="str">
            <v>NA</v>
          </cell>
          <cell r="BB572" t="str">
            <v>NA</v>
          </cell>
          <cell r="BD572" t="str">
            <v>NA</v>
          </cell>
          <cell r="BF572" t="str">
            <v>NA</v>
          </cell>
          <cell r="BH572" t="str">
            <v>NA</v>
          </cell>
        </row>
        <row r="573">
          <cell r="J573" t="str">
            <v>padn_s</v>
          </cell>
          <cell r="AJ573" t="e">
            <v>#N/A</v>
          </cell>
          <cell r="AL573" t="str">
            <v>NA</v>
          </cell>
          <cell r="AN573" t="str">
            <v>NA</v>
          </cell>
          <cell r="AP573" t="str">
            <v>NA</v>
          </cell>
          <cell r="AR573" t="str">
            <v>NA</v>
          </cell>
          <cell r="AT573" t="str">
            <v>NA</v>
          </cell>
          <cell r="AV573" t="str">
            <v>NA</v>
          </cell>
          <cell r="AX573" t="str">
            <v>NA</v>
          </cell>
          <cell r="AZ573" t="str">
            <v>NA</v>
          </cell>
          <cell r="BB573" t="str">
            <v>NA</v>
          </cell>
          <cell r="BD573" t="str">
            <v>NA</v>
          </cell>
          <cell r="BF573" t="str">
            <v>NA</v>
          </cell>
          <cell r="BH573" t="str">
            <v>NA</v>
          </cell>
        </row>
        <row r="574">
          <cell r="J574" t="str">
            <v>padn_d</v>
          </cell>
          <cell r="AJ574" t="e">
            <v>#N/A</v>
          </cell>
          <cell r="AL574" t="str">
            <v>NA</v>
          </cell>
          <cell r="AN574" t="str">
            <v>NA</v>
          </cell>
          <cell r="AP574" t="str">
            <v>NA</v>
          </cell>
          <cell r="AR574" t="str">
            <v>NA</v>
          </cell>
          <cell r="AT574" t="str">
            <v>NA</v>
          </cell>
          <cell r="AV574" t="str">
            <v>NA</v>
          </cell>
          <cell r="AX574" t="str">
            <v>NA</v>
          </cell>
          <cell r="AZ574" t="str">
            <v>NA</v>
          </cell>
          <cell r="BB574" t="str">
            <v>NA</v>
          </cell>
          <cell r="BD574" t="str">
            <v>NA</v>
          </cell>
          <cell r="BF574" t="str">
            <v>NA</v>
          </cell>
          <cell r="BH574" t="str">
            <v>NA</v>
          </cell>
        </row>
        <row r="575">
          <cell r="J575" t="str">
            <v>ovss</v>
          </cell>
          <cell r="AJ575" t="e">
            <v>#N/A</v>
          </cell>
          <cell r="AL575" t="str">
            <v>NA</v>
          </cell>
          <cell r="AN575" t="str">
            <v>NA</v>
          </cell>
          <cell r="AP575" t="str">
            <v>NA</v>
          </cell>
          <cell r="AR575" t="str">
            <v>NA</v>
          </cell>
          <cell r="AT575" t="str">
            <v>NA</v>
          </cell>
          <cell r="AV575" t="str">
            <v>NA</v>
          </cell>
          <cell r="AX575" t="str">
            <v>NA</v>
          </cell>
          <cell r="AZ575" t="str">
            <v>NA</v>
          </cell>
          <cell r="BB575" t="str">
            <v>NA</v>
          </cell>
          <cell r="BD575" t="str">
            <v>NA</v>
          </cell>
          <cell r="BF575" t="str">
            <v>NA</v>
          </cell>
          <cell r="BH575" t="str">
            <v>NA</v>
          </cell>
        </row>
        <row r="576">
          <cell r="J576" t="str">
            <v>padp_d</v>
          </cell>
          <cell r="AJ576" t="e">
            <v>#N/A</v>
          </cell>
          <cell r="AL576" t="str">
            <v>NA</v>
          </cell>
          <cell r="AN576" t="str">
            <v>NA</v>
          </cell>
          <cell r="AP576" t="str">
            <v>NA</v>
          </cell>
          <cell r="AR576" t="str">
            <v>NA</v>
          </cell>
          <cell r="AT576" t="str">
            <v>NA</v>
          </cell>
          <cell r="AV576" t="str">
            <v>NA</v>
          </cell>
          <cell r="AX576" t="str">
            <v>NA</v>
          </cell>
          <cell r="AZ576" t="str">
            <v>NA</v>
          </cell>
          <cell r="BB576" t="str">
            <v>NA</v>
          </cell>
          <cell r="BD576" t="str">
            <v>NA</v>
          </cell>
          <cell r="BF576" t="str">
            <v>NA</v>
          </cell>
          <cell r="BH576" t="str">
            <v>NA</v>
          </cell>
        </row>
        <row r="577">
          <cell r="J577" t="str">
            <v>padp_clk</v>
          </cell>
          <cell r="AJ577" t="e">
            <v>#N/A</v>
          </cell>
          <cell r="AL577" t="str">
            <v>NA</v>
          </cell>
          <cell r="AN577" t="str">
            <v>NA</v>
          </cell>
          <cell r="AP577" t="str">
            <v>NA</v>
          </cell>
          <cell r="AR577" t="str">
            <v>NA</v>
          </cell>
          <cell r="AT577" t="str">
            <v>NA</v>
          </cell>
          <cell r="AV577" t="str">
            <v>NA</v>
          </cell>
          <cell r="AX577" t="str">
            <v>NA</v>
          </cell>
          <cell r="AZ577" t="str">
            <v>NA</v>
          </cell>
          <cell r="BB577" t="str">
            <v>NA</v>
          </cell>
          <cell r="BD577" t="str">
            <v>NA</v>
          </cell>
          <cell r="BF577" t="str">
            <v>NA</v>
          </cell>
          <cell r="BH577" t="str">
            <v>NA</v>
          </cell>
        </row>
        <row r="578">
          <cell r="J578" t="str">
            <v>ovdd</v>
          </cell>
          <cell r="AJ578" t="e">
            <v>#N/A</v>
          </cell>
          <cell r="AL578" t="str">
            <v>NA</v>
          </cell>
          <cell r="AN578" t="str">
            <v>NA</v>
          </cell>
          <cell r="AP578" t="str">
            <v>NA</v>
          </cell>
          <cell r="AR578" t="str">
            <v>NA</v>
          </cell>
          <cell r="AT578" t="str">
            <v>NA</v>
          </cell>
          <cell r="AV578" t="str">
            <v>NA</v>
          </cell>
          <cell r="AX578" t="str">
            <v>NA</v>
          </cell>
          <cell r="AZ578" t="str">
            <v>NA</v>
          </cell>
          <cell r="BB578" t="str">
            <v>NA</v>
          </cell>
          <cell r="BD578" t="str">
            <v>NA</v>
          </cell>
          <cell r="BF578" t="str">
            <v>NA</v>
          </cell>
          <cell r="BH578" t="str">
            <v>NA</v>
          </cell>
        </row>
        <row r="579">
          <cell r="J579" t="str">
            <v>padn_clk</v>
          </cell>
          <cell r="AJ579" t="e">
            <v>#N/A</v>
          </cell>
          <cell r="AL579" t="str">
            <v>NA</v>
          </cell>
          <cell r="AN579" t="str">
            <v>NA</v>
          </cell>
          <cell r="AP579" t="str">
            <v>NA</v>
          </cell>
          <cell r="AR579" t="str">
            <v>NA</v>
          </cell>
          <cell r="AT579" t="str">
            <v>NA</v>
          </cell>
          <cell r="AV579" t="str">
            <v>NA</v>
          </cell>
          <cell r="AX579" t="str">
            <v>NA</v>
          </cell>
          <cell r="AZ579" t="str">
            <v>NA</v>
          </cell>
          <cell r="BB579" t="str">
            <v>NA</v>
          </cell>
          <cell r="BD579" t="str">
            <v>NA</v>
          </cell>
          <cell r="BF579" t="str">
            <v>NA</v>
          </cell>
          <cell r="BH579" t="str">
            <v>NA</v>
          </cell>
        </row>
        <row r="580">
          <cell r="J580" t="str">
            <v>nvcc_battery</v>
          </cell>
          <cell r="AJ580" t="e">
            <v>#N/A</v>
          </cell>
          <cell r="AL580" t="str">
            <v>NA</v>
          </cell>
          <cell r="AN580" t="str">
            <v>NA</v>
          </cell>
          <cell r="AP580" t="str">
            <v>NA</v>
          </cell>
          <cell r="AR580" t="str">
            <v>NA</v>
          </cell>
          <cell r="AT580" t="str">
            <v>NA</v>
          </cell>
          <cell r="AV580" t="str">
            <v>NA</v>
          </cell>
          <cell r="AX580" t="str">
            <v>NA</v>
          </cell>
          <cell r="AZ580" t="str">
            <v>NA</v>
          </cell>
          <cell r="BB580" t="str">
            <v>NA</v>
          </cell>
          <cell r="BD580" t="str">
            <v>NA</v>
          </cell>
          <cell r="BF580" t="str">
            <v>NA</v>
          </cell>
          <cell r="BH580" t="str">
            <v>NA</v>
          </cell>
        </row>
        <row r="581">
          <cell r="J581" t="str">
            <v>vddregrtc_out</v>
          </cell>
          <cell r="AJ581" t="e">
            <v>#N/A</v>
          </cell>
          <cell r="AL581" t="str">
            <v>NA</v>
          </cell>
          <cell r="AN581" t="str">
            <v>NA</v>
          </cell>
          <cell r="AP581" t="str">
            <v>NA</v>
          </cell>
          <cell r="AR581" t="str">
            <v>NA</v>
          </cell>
          <cell r="AT581" t="str">
            <v>NA</v>
          </cell>
          <cell r="AV581" t="str">
            <v>NA</v>
          </cell>
          <cell r="AX581" t="str">
            <v>NA</v>
          </cell>
          <cell r="AZ581" t="str">
            <v>NA</v>
          </cell>
          <cell r="BB581" t="str">
            <v>NA</v>
          </cell>
          <cell r="BD581" t="str">
            <v>NA</v>
          </cell>
          <cell r="BF581" t="str">
            <v>NA</v>
          </cell>
          <cell r="BH581" t="str">
            <v>NA</v>
          </cell>
        </row>
        <row r="582">
          <cell r="J582" t="str">
            <v>usb_uh1_vbus</v>
          </cell>
          <cell r="AJ582" t="e">
            <v>#N/A</v>
          </cell>
          <cell r="AL582" t="str">
            <v>NA</v>
          </cell>
          <cell r="AN582" t="str">
            <v>NA</v>
          </cell>
          <cell r="AP582" t="str">
            <v>NA</v>
          </cell>
          <cell r="AR582" t="str">
            <v>NA</v>
          </cell>
          <cell r="AT582" t="str">
            <v>NA</v>
          </cell>
          <cell r="AV582" t="str">
            <v>NA</v>
          </cell>
          <cell r="AX582" t="str">
            <v>NA</v>
          </cell>
          <cell r="AZ582" t="str">
            <v>NA</v>
          </cell>
          <cell r="BB582" t="str">
            <v>NA</v>
          </cell>
          <cell r="BD582" t="str">
            <v>NA</v>
          </cell>
          <cell r="BF582" t="str">
            <v>NA</v>
          </cell>
          <cell r="BH582" t="str">
            <v>NA</v>
          </cell>
        </row>
        <row r="583">
          <cell r="J583" t="str">
            <v>usb_uh1_dn</v>
          </cell>
          <cell r="AJ583" t="e">
            <v>#N/A</v>
          </cell>
          <cell r="AL583" t="str">
            <v>NA</v>
          </cell>
          <cell r="AN583" t="str">
            <v>NA</v>
          </cell>
          <cell r="AP583" t="str">
            <v>NA</v>
          </cell>
          <cell r="AR583" t="str">
            <v>NA</v>
          </cell>
          <cell r="AT583" t="str">
            <v>NA</v>
          </cell>
          <cell r="AV583" t="str">
            <v>NA</v>
          </cell>
          <cell r="AX583" t="str">
            <v>NA</v>
          </cell>
          <cell r="AZ583" t="str">
            <v>NA</v>
          </cell>
          <cell r="BB583" t="str">
            <v>NA</v>
          </cell>
          <cell r="BD583" t="str">
            <v>NA</v>
          </cell>
          <cell r="BF583" t="str">
            <v>NA</v>
          </cell>
          <cell r="BH583" t="str">
            <v>NA</v>
          </cell>
        </row>
        <row r="584">
          <cell r="J584" t="str">
            <v>usb_uh1_dp</v>
          </cell>
          <cell r="AJ584" t="e">
            <v>#N/A</v>
          </cell>
          <cell r="AL584" t="str">
            <v>NA</v>
          </cell>
          <cell r="AN584" t="str">
            <v>NA</v>
          </cell>
          <cell r="AP584" t="str">
            <v>NA</v>
          </cell>
          <cell r="AR584" t="str">
            <v>NA</v>
          </cell>
          <cell r="AT584" t="str">
            <v>NA</v>
          </cell>
          <cell r="AV584" t="str">
            <v>NA</v>
          </cell>
          <cell r="AX584" t="str">
            <v>NA</v>
          </cell>
          <cell r="AZ584" t="str">
            <v>NA</v>
          </cell>
          <cell r="BB584" t="str">
            <v>NA</v>
          </cell>
          <cell r="BD584" t="str">
            <v>NA</v>
          </cell>
          <cell r="BF584" t="str">
            <v>NA</v>
          </cell>
          <cell r="BH584" t="str">
            <v>NA</v>
          </cell>
        </row>
        <row r="585">
          <cell r="J585" t="str">
            <v>usb_uh1_gnd</v>
          </cell>
          <cell r="AJ585" t="e">
            <v>#N/A</v>
          </cell>
          <cell r="AL585" t="str">
            <v>NA</v>
          </cell>
          <cell r="AN585" t="str">
            <v>NA</v>
          </cell>
          <cell r="AP585" t="str">
            <v>NA</v>
          </cell>
          <cell r="AR585" t="str">
            <v>NA</v>
          </cell>
          <cell r="AT585" t="str">
            <v>NA</v>
          </cell>
          <cell r="AV585" t="str">
            <v>NA</v>
          </cell>
          <cell r="AX585" t="str">
            <v>NA</v>
          </cell>
          <cell r="AZ585" t="str">
            <v>NA</v>
          </cell>
          <cell r="BB585" t="str">
            <v>NA</v>
          </cell>
          <cell r="BD585" t="str">
            <v>NA</v>
          </cell>
          <cell r="BF585" t="str">
            <v>NA</v>
          </cell>
          <cell r="BH585" t="str">
            <v>NA</v>
          </cell>
        </row>
        <row r="586">
          <cell r="J586" t="str">
            <v>vddreg3p0_out</v>
          </cell>
          <cell r="AJ586" t="e">
            <v>#N/A</v>
          </cell>
          <cell r="AL586" t="str">
            <v>NA</v>
          </cell>
          <cell r="AN586" t="str">
            <v>NA</v>
          </cell>
          <cell r="AP586" t="str">
            <v>NA</v>
          </cell>
          <cell r="AR586" t="str">
            <v>NA</v>
          </cell>
          <cell r="AT586" t="str">
            <v>NA</v>
          </cell>
          <cell r="AV586" t="str">
            <v>NA</v>
          </cell>
          <cell r="AX586" t="str">
            <v>NA</v>
          </cell>
          <cell r="AZ586" t="str">
            <v>NA</v>
          </cell>
          <cell r="BB586" t="str">
            <v>NA</v>
          </cell>
          <cell r="BD586" t="str">
            <v>NA</v>
          </cell>
          <cell r="BF586" t="str">
            <v>NA</v>
          </cell>
          <cell r="BH586" t="str">
            <v>NA</v>
          </cell>
        </row>
        <row r="587">
          <cell r="J587" t="str">
            <v>usb_otg_gnd</v>
          </cell>
          <cell r="AJ587" t="e">
            <v>#N/A</v>
          </cell>
          <cell r="AL587" t="str">
            <v>NA</v>
          </cell>
          <cell r="AN587" t="str">
            <v>NA</v>
          </cell>
          <cell r="AP587" t="str">
            <v>NA</v>
          </cell>
          <cell r="AR587" t="str">
            <v>NA</v>
          </cell>
          <cell r="AT587" t="str">
            <v>NA</v>
          </cell>
          <cell r="AV587" t="str">
            <v>NA</v>
          </cell>
          <cell r="AX587" t="str">
            <v>NA</v>
          </cell>
          <cell r="AZ587" t="str">
            <v>NA</v>
          </cell>
          <cell r="BB587" t="str">
            <v>NA</v>
          </cell>
          <cell r="BD587" t="str">
            <v>NA</v>
          </cell>
          <cell r="BF587" t="str">
            <v>NA</v>
          </cell>
          <cell r="BH587" t="str">
            <v>NA</v>
          </cell>
        </row>
        <row r="588">
          <cell r="J588" t="str">
            <v>usb_otg_dn</v>
          </cell>
          <cell r="AJ588" t="e">
            <v>#N/A</v>
          </cell>
          <cell r="AL588" t="str">
            <v>NA</v>
          </cell>
          <cell r="AN588" t="str">
            <v>NA</v>
          </cell>
          <cell r="AP588" t="str">
            <v>NA</v>
          </cell>
          <cell r="AR588" t="str">
            <v>NA</v>
          </cell>
          <cell r="AT588" t="str">
            <v>NA</v>
          </cell>
          <cell r="AV588" t="str">
            <v>NA</v>
          </cell>
          <cell r="AX588" t="str">
            <v>NA</v>
          </cell>
          <cell r="AZ588" t="str">
            <v>NA</v>
          </cell>
          <cell r="BB588" t="str">
            <v>NA</v>
          </cell>
          <cell r="BD588" t="str">
            <v>NA</v>
          </cell>
          <cell r="BF588" t="str">
            <v>NA</v>
          </cell>
          <cell r="BH588" t="str">
            <v>NA</v>
          </cell>
        </row>
        <row r="589">
          <cell r="J589" t="str">
            <v>usb_otg_dp</v>
          </cell>
          <cell r="AJ589" t="e">
            <v>#N/A</v>
          </cell>
          <cell r="AL589" t="str">
            <v>NA</v>
          </cell>
          <cell r="AN589" t="str">
            <v>NA</v>
          </cell>
          <cell r="AP589" t="str">
            <v>NA</v>
          </cell>
          <cell r="AR589" t="str">
            <v>NA</v>
          </cell>
          <cell r="AT589" t="str">
            <v>NA</v>
          </cell>
          <cell r="AV589" t="str">
            <v>NA</v>
          </cell>
          <cell r="AX589" t="str">
            <v>NA</v>
          </cell>
          <cell r="AZ589" t="str">
            <v>NA</v>
          </cell>
          <cell r="BB589" t="str">
            <v>NA</v>
          </cell>
          <cell r="BD589" t="str">
            <v>NA</v>
          </cell>
          <cell r="BF589" t="str">
            <v>NA</v>
          </cell>
          <cell r="BH589" t="str">
            <v>NA</v>
          </cell>
        </row>
        <row r="590">
          <cell r="J590" t="str">
            <v>usb_otg_vbus</v>
          </cell>
          <cell r="AJ590" t="e">
            <v>#N/A</v>
          </cell>
          <cell r="AL590" t="str">
            <v>NA</v>
          </cell>
          <cell r="AN590" t="str">
            <v>NA</v>
          </cell>
          <cell r="AP590" t="str">
            <v>NA</v>
          </cell>
          <cell r="AR590" t="str">
            <v>NA</v>
          </cell>
          <cell r="AT590" t="str">
            <v>NA</v>
          </cell>
          <cell r="AV590" t="str">
            <v>NA</v>
          </cell>
          <cell r="AX590" t="str">
            <v>NA</v>
          </cell>
          <cell r="AZ590" t="str">
            <v>NA</v>
          </cell>
          <cell r="BB590" t="str">
            <v>NA</v>
          </cell>
          <cell r="BD590" t="str">
            <v>NA</v>
          </cell>
          <cell r="BF590" t="str">
            <v>NA</v>
          </cell>
          <cell r="BH590" t="str">
            <v>NA</v>
          </cell>
        </row>
        <row r="591">
          <cell r="J591" t="str">
            <v>usb_otg_chrg_det_b</v>
          </cell>
          <cell r="AJ591" t="e">
            <v>#N/A</v>
          </cell>
          <cell r="AL591" t="str">
            <v>NA</v>
          </cell>
          <cell r="AN591" t="str">
            <v>NA</v>
          </cell>
          <cell r="AP591" t="str">
            <v>NA</v>
          </cell>
          <cell r="AR591" t="str">
            <v>NA</v>
          </cell>
          <cell r="AT591" t="str">
            <v>NA</v>
          </cell>
          <cell r="AV591" t="str">
            <v>NA</v>
          </cell>
          <cell r="AX591" t="str">
            <v>NA</v>
          </cell>
          <cell r="AZ591" t="str">
            <v>NA</v>
          </cell>
          <cell r="BB591" t="str">
            <v>NA</v>
          </cell>
          <cell r="BD591" t="str">
            <v>NA</v>
          </cell>
          <cell r="BF591" t="str">
            <v>NA</v>
          </cell>
          <cell r="BH591" t="str">
            <v>NA</v>
          </cell>
        </row>
        <row r="592">
          <cell r="J592" t="str">
            <v>gpanaio</v>
          </cell>
          <cell r="AJ592" t="e">
            <v>#N/A</v>
          </cell>
          <cell r="AL592" t="str">
            <v>NA</v>
          </cell>
          <cell r="AN592" t="str">
            <v>NA</v>
          </cell>
          <cell r="AP592" t="str">
            <v>NA</v>
          </cell>
          <cell r="AR592" t="str">
            <v>NA</v>
          </cell>
          <cell r="AT592" t="str">
            <v>NA</v>
          </cell>
          <cell r="AV592" t="str">
            <v>NA</v>
          </cell>
          <cell r="AX592" t="str">
            <v>NA</v>
          </cell>
          <cell r="AZ592" t="str">
            <v>NA</v>
          </cell>
          <cell r="BB592" t="str">
            <v>NA</v>
          </cell>
          <cell r="BD592" t="str">
            <v>NA</v>
          </cell>
          <cell r="BF592" t="str">
            <v>NA</v>
          </cell>
          <cell r="BH592" t="str">
            <v>NA</v>
          </cell>
        </row>
        <row r="593">
          <cell r="J593" t="str">
            <v>anaclk1_b</v>
          </cell>
          <cell r="AJ593" t="e">
            <v>#N/A</v>
          </cell>
          <cell r="AL593" t="str">
            <v>NA</v>
          </cell>
          <cell r="AN593" t="str">
            <v>NA</v>
          </cell>
          <cell r="AP593" t="str">
            <v>NA</v>
          </cell>
          <cell r="AR593" t="str">
            <v>NA</v>
          </cell>
          <cell r="AT593" t="str">
            <v>NA</v>
          </cell>
          <cell r="AV593" t="str">
            <v>NA</v>
          </cell>
          <cell r="AX593" t="str">
            <v>NA</v>
          </cell>
          <cell r="AZ593" t="str">
            <v>NA</v>
          </cell>
          <cell r="BB593" t="str">
            <v>NA</v>
          </cell>
          <cell r="BD593" t="str">
            <v>NA</v>
          </cell>
          <cell r="BF593" t="str">
            <v>NA</v>
          </cell>
          <cell r="BH593" t="str">
            <v>NA</v>
          </cell>
        </row>
        <row r="594">
          <cell r="J594" t="str">
            <v>anaclk1</v>
          </cell>
          <cell r="AJ594" t="e">
            <v>#N/A</v>
          </cell>
          <cell r="AL594" t="str">
            <v>NA</v>
          </cell>
          <cell r="AN594" t="str">
            <v>NA</v>
          </cell>
          <cell r="AP594" t="str">
            <v>NA</v>
          </cell>
          <cell r="AR594" t="str">
            <v>NA</v>
          </cell>
          <cell r="AT594" t="str">
            <v>NA</v>
          </cell>
          <cell r="AV594" t="str">
            <v>NA</v>
          </cell>
          <cell r="AX594" t="str">
            <v>NA</v>
          </cell>
          <cell r="AZ594" t="str">
            <v>NA</v>
          </cell>
          <cell r="BB594" t="str">
            <v>NA</v>
          </cell>
          <cell r="BD594" t="str">
            <v>NA</v>
          </cell>
          <cell r="BF594" t="str">
            <v>NA</v>
          </cell>
          <cell r="BH594" t="str">
            <v>NA</v>
          </cell>
        </row>
        <row r="595">
          <cell r="J595" t="str">
            <v>anaclk2_b</v>
          </cell>
          <cell r="AJ595" t="e">
            <v>#N/A</v>
          </cell>
          <cell r="AL595" t="str">
            <v>NA</v>
          </cell>
          <cell r="AN595" t="str">
            <v>NA</v>
          </cell>
          <cell r="AP595" t="str">
            <v>NA</v>
          </cell>
          <cell r="AR595" t="str">
            <v>NA</v>
          </cell>
          <cell r="AT595" t="str">
            <v>NA</v>
          </cell>
          <cell r="AV595" t="str">
            <v>NA</v>
          </cell>
          <cell r="AX595" t="str">
            <v>NA</v>
          </cell>
          <cell r="AZ595" t="str">
            <v>NA</v>
          </cell>
          <cell r="BB595" t="str">
            <v>NA</v>
          </cell>
          <cell r="BD595" t="str">
            <v>NA</v>
          </cell>
          <cell r="BF595" t="str">
            <v>NA</v>
          </cell>
          <cell r="BH595" t="str">
            <v>NA</v>
          </cell>
        </row>
        <row r="596">
          <cell r="J596" t="str">
            <v>anaclk2</v>
          </cell>
          <cell r="AJ596" t="e">
            <v>#N/A</v>
          </cell>
          <cell r="AL596" t="str">
            <v>NA</v>
          </cell>
          <cell r="AN596" t="str">
            <v>NA</v>
          </cell>
          <cell r="AP596" t="str">
            <v>NA</v>
          </cell>
          <cell r="AR596" t="str">
            <v>NA</v>
          </cell>
          <cell r="AT596" t="str">
            <v>NA</v>
          </cell>
          <cell r="AV596" t="str">
            <v>NA</v>
          </cell>
          <cell r="AX596" t="str">
            <v>NA</v>
          </cell>
          <cell r="AZ596" t="str">
            <v>NA</v>
          </cell>
          <cell r="BB596" t="str">
            <v>NA</v>
          </cell>
          <cell r="BD596" t="str">
            <v>NA</v>
          </cell>
          <cell r="BF596" t="str">
            <v>NA</v>
          </cell>
          <cell r="BH596" t="str">
            <v>NA</v>
          </cell>
        </row>
        <row r="597">
          <cell r="J597" t="str">
            <v>gnd1p1</v>
          </cell>
          <cell r="AJ597" t="e">
            <v>#N/A</v>
          </cell>
          <cell r="AL597" t="str">
            <v>NA</v>
          </cell>
          <cell r="AN597" t="str">
            <v>NA</v>
          </cell>
          <cell r="AP597" t="str">
            <v>NA</v>
          </cell>
          <cell r="AR597" t="str">
            <v>NA</v>
          </cell>
          <cell r="AT597" t="str">
            <v>NA</v>
          </cell>
          <cell r="AV597" t="str">
            <v>NA</v>
          </cell>
          <cell r="AX597" t="str">
            <v>NA</v>
          </cell>
          <cell r="AZ597" t="str">
            <v>NA</v>
          </cell>
          <cell r="BB597" t="str">
            <v>NA</v>
          </cell>
          <cell r="BD597" t="str">
            <v>NA</v>
          </cell>
          <cell r="BF597" t="str">
            <v>NA</v>
          </cell>
          <cell r="BH597" t="str">
            <v>NA</v>
          </cell>
        </row>
        <row r="598">
          <cell r="J598" t="str">
            <v>vddreg1p1_out</v>
          </cell>
          <cell r="AJ598" t="e">
            <v>#N/A</v>
          </cell>
          <cell r="AL598" t="str">
            <v>NA</v>
          </cell>
          <cell r="AN598" t="str">
            <v>NA</v>
          </cell>
          <cell r="AP598" t="str">
            <v>NA</v>
          </cell>
          <cell r="AR598" t="str">
            <v>NA</v>
          </cell>
          <cell r="AT598" t="str">
            <v>NA</v>
          </cell>
          <cell r="AV598" t="str">
            <v>NA</v>
          </cell>
          <cell r="AX598" t="str">
            <v>NA</v>
          </cell>
          <cell r="AZ598" t="str">
            <v>NA</v>
          </cell>
          <cell r="BB598" t="str">
            <v>NA</v>
          </cell>
          <cell r="BD598" t="str">
            <v>NA</v>
          </cell>
          <cell r="BF598" t="str">
            <v>NA</v>
          </cell>
          <cell r="BH598" t="str">
            <v>NA</v>
          </cell>
        </row>
        <row r="599">
          <cell r="J599" t="str">
            <v xml:space="preserve">rtc_xtali </v>
          </cell>
          <cell r="AJ599" t="e">
            <v>#N/A</v>
          </cell>
          <cell r="AL599" t="str">
            <v>NA</v>
          </cell>
          <cell r="AN599" t="str">
            <v>NA</v>
          </cell>
          <cell r="AP599" t="str">
            <v>NA</v>
          </cell>
          <cell r="AR599" t="str">
            <v>NA</v>
          </cell>
          <cell r="AT599" t="str">
            <v>NA</v>
          </cell>
          <cell r="AV599" t="str">
            <v>NA</v>
          </cell>
          <cell r="AX599" t="str">
            <v>NA</v>
          </cell>
          <cell r="AZ599" t="str">
            <v>NA</v>
          </cell>
          <cell r="BB599" t="str">
            <v>NA</v>
          </cell>
          <cell r="BD599" t="str">
            <v>NA</v>
          </cell>
          <cell r="BF599" t="str">
            <v>NA</v>
          </cell>
          <cell r="BH599" t="str">
            <v>NA</v>
          </cell>
        </row>
        <row r="600">
          <cell r="J600" t="str">
            <v xml:space="preserve">rtc_xtalo </v>
          </cell>
          <cell r="AJ600" t="e">
            <v>#N/A</v>
          </cell>
          <cell r="AL600" t="str">
            <v>NA</v>
          </cell>
          <cell r="AN600" t="str">
            <v>NA</v>
          </cell>
          <cell r="AP600" t="str">
            <v>NA</v>
          </cell>
          <cell r="AR600" t="str">
            <v>NA</v>
          </cell>
          <cell r="AT600" t="str">
            <v>NA</v>
          </cell>
          <cell r="AV600" t="str">
            <v>NA</v>
          </cell>
          <cell r="AX600" t="str">
            <v>NA</v>
          </cell>
          <cell r="AZ600" t="str">
            <v>NA</v>
          </cell>
          <cell r="BB600" t="str">
            <v>NA</v>
          </cell>
          <cell r="BD600" t="str">
            <v>NA</v>
          </cell>
          <cell r="BF600" t="str">
            <v>NA</v>
          </cell>
          <cell r="BH600" t="str">
            <v>NA</v>
          </cell>
        </row>
        <row r="601">
          <cell r="J601" t="str">
            <v>gnd2p5</v>
          </cell>
          <cell r="AJ601" t="e">
            <v>#N/A</v>
          </cell>
          <cell r="AL601" t="str">
            <v>NA</v>
          </cell>
          <cell r="AN601" t="str">
            <v>NA</v>
          </cell>
          <cell r="AP601" t="str">
            <v>NA</v>
          </cell>
          <cell r="AR601" t="str">
            <v>NA</v>
          </cell>
          <cell r="AT601" t="str">
            <v>NA</v>
          </cell>
          <cell r="AV601" t="str">
            <v>NA</v>
          </cell>
          <cell r="AX601" t="str">
            <v>NA</v>
          </cell>
          <cell r="AZ601" t="str">
            <v>NA</v>
          </cell>
          <cell r="BB601" t="str">
            <v>NA</v>
          </cell>
          <cell r="BD601" t="str">
            <v>NA</v>
          </cell>
          <cell r="BF601" t="str">
            <v>NA</v>
          </cell>
          <cell r="BH601" t="str">
            <v>NA</v>
          </cell>
        </row>
        <row r="602">
          <cell r="J602" t="str">
            <v>fa_vddh</v>
          </cell>
          <cell r="AJ602" t="e">
            <v>#N/A</v>
          </cell>
          <cell r="AL602" t="str">
            <v>NA</v>
          </cell>
          <cell r="AN602" t="str">
            <v>NA</v>
          </cell>
          <cell r="AP602" t="str">
            <v>NA</v>
          </cell>
          <cell r="AR602" t="str">
            <v>NA</v>
          </cell>
          <cell r="AT602" t="str">
            <v>NA</v>
          </cell>
          <cell r="AV602" t="str">
            <v>NA</v>
          </cell>
          <cell r="AX602" t="str">
            <v>NA</v>
          </cell>
          <cell r="AZ602" t="str">
            <v>NA</v>
          </cell>
          <cell r="BB602" t="str">
            <v>NA</v>
          </cell>
          <cell r="BD602" t="str">
            <v>NA</v>
          </cell>
          <cell r="BF602" t="str">
            <v>NA</v>
          </cell>
          <cell r="BH602" t="str">
            <v>NA</v>
          </cell>
        </row>
        <row r="603">
          <cell r="J603" t="str">
            <v>gnd_kel0</v>
          </cell>
          <cell r="AJ603" t="e">
            <v>#N/A</v>
          </cell>
          <cell r="AL603" t="str">
            <v>NA</v>
          </cell>
          <cell r="AN603" t="str">
            <v>NA</v>
          </cell>
          <cell r="AP603" t="str">
            <v>NA</v>
          </cell>
          <cell r="AR603" t="str">
            <v>NA</v>
          </cell>
          <cell r="AT603" t="str">
            <v>NA</v>
          </cell>
          <cell r="AV603" t="str">
            <v>NA</v>
          </cell>
          <cell r="AX603" t="str">
            <v>NA</v>
          </cell>
          <cell r="AZ603" t="str">
            <v>NA</v>
          </cell>
          <cell r="BB603" t="str">
            <v>NA</v>
          </cell>
          <cell r="BD603" t="str">
            <v>NA</v>
          </cell>
          <cell r="BF603" t="str">
            <v>NA</v>
          </cell>
          <cell r="BH603" t="str">
            <v>NA</v>
          </cell>
        </row>
        <row r="604">
          <cell r="J604" t="str">
            <v>xtali</v>
          </cell>
          <cell r="AJ604" t="e">
            <v>#N/A</v>
          </cell>
          <cell r="AL604" t="str">
            <v>NA</v>
          </cell>
          <cell r="AN604" t="str">
            <v>NA</v>
          </cell>
          <cell r="AP604" t="str">
            <v>NA</v>
          </cell>
          <cell r="AR604" t="str">
            <v>NA</v>
          </cell>
          <cell r="AT604" t="str">
            <v>NA</v>
          </cell>
          <cell r="AV604" t="str">
            <v>NA</v>
          </cell>
          <cell r="AX604" t="str">
            <v>NA</v>
          </cell>
          <cell r="AZ604" t="str">
            <v>NA</v>
          </cell>
          <cell r="BB604" t="str">
            <v>NA</v>
          </cell>
          <cell r="BD604" t="str">
            <v>NA</v>
          </cell>
          <cell r="BF604" t="str">
            <v>NA</v>
          </cell>
          <cell r="BH604" t="str">
            <v>NA</v>
          </cell>
        </row>
        <row r="605">
          <cell r="J605" t="str">
            <v>xtalo</v>
          </cell>
          <cell r="AJ605" t="e">
            <v>#N/A</v>
          </cell>
          <cell r="AL605" t="str">
            <v>NA</v>
          </cell>
          <cell r="AN605" t="str">
            <v>NA</v>
          </cell>
          <cell r="AP605" t="str">
            <v>NA</v>
          </cell>
          <cell r="AR605" t="str">
            <v>NA</v>
          </cell>
          <cell r="AT605" t="str">
            <v>NA</v>
          </cell>
          <cell r="AV605" t="str">
            <v>NA</v>
          </cell>
          <cell r="AX605" t="str">
            <v>NA</v>
          </cell>
          <cell r="AZ605" t="str">
            <v>NA</v>
          </cell>
          <cell r="BB605" t="str">
            <v>NA</v>
          </cell>
          <cell r="BD605" t="str">
            <v>NA</v>
          </cell>
          <cell r="BF605" t="str">
            <v>NA</v>
          </cell>
          <cell r="BH605" t="str">
            <v>NA</v>
          </cell>
        </row>
        <row r="606">
          <cell r="J606" t="str">
            <v>vddreg2p5_in</v>
          </cell>
          <cell r="AJ606" t="e">
            <v>#N/A</v>
          </cell>
          <cell r="AL606" t="str">
            <v>NA</v>
          </cell>
          <cell r="AN606" t="str">
            <v>NA</v>
          </cell>
          <cell r="AP606" t="str">
            <v>NA</v>
          </cell>
          <cell r="AR606" t="str">
            <v>NA</v>
          </cell>
          <cell r="AT606" t="str">
            <v>NA</v>
          </cell>
          <cell r="AV606" t="str">
            <v>NA</v>
          </cell>
          <cell r="AX606" t="str">
            <v>NA</v>
          </cell>
          <cell r="AZ606" t="str">
            <v>NA</v>
          </cell>
          <cell r="BB606" t="str">
            <v>NA</v>
          </cell>
          <cell r="BD606" t="str">
            <v>NA</v>
          </cell>
          <cell r="BF606" t="str">
            <v>NA</v>
          </cell>
          <cell r="BH606" t="str">
            <v>NA</v>
          </cell>
        </row>
        <row r="607">
          <cell r="J607" t="str">
            <v>vddreg2p5_out</v>
          </cell>
          <cell r="AJ607" t="e">
            <v>#N/A</v>
          </cell>
          <cell r="AL607" t="str">
            <v>NA</v>
          </cell>
          <cell r="AN607" t="str">
            <v>NA</v>
          </cell>
          <cell r="AP607" t="str">
            <v>NA</v>
          </cell>
          <cell r="AR607" t="str">
            <v>NA</v>
          </cell>
          <cell r="AT607" t="str">
            <v>NA</v>
          </cell>
          <cell r="AV607" t="str">
            <v>NA</v>
          </cell>
          <cell r="AX607" t="str">
            <v>NA</v>
          </cell>
          <cell r="AZ607" t="str">
            <v>NA</v>
          </cell>
          <cell r="BB607" t="str">
            <v>NA</v>
          </cell>
          <cell r="BD607" t="str">
            <v>NA</v>
          </cell>
          <cell r="BF607" t="str">
            <v>NA</v>
          </cell>
          <cell r="BH607" t="str">
            <v>NA</v>
          </cell>
        </row>
        <row r="608">
          <cell r="J608" t="str">
            <v>fa_vdd</v>
          </cell>
          <cell r="AJ608" t="e">
            <v>#N/A</v>
          </cell>
          <cell r="AL608" t="str">
            <v>NA</v>
          </cell>
          <cell r="AN608" t="str">
            <v>NA</v>
          </cell>
          <cell r="AP608" t="str">
            <v>NA</v>
          </cell>
          <cell r="AR608" t="str">
            <v>NA</v>
          </cell>
          <cell r="AT608" t="str">
            <v>NA</v>
          </cell>
          <cell r="AV608" t="str">
            <v>NA</v>
          </cell>
          <cell r="AX608" t="str">
            <v>NA</v>
          </cell>
          <cell r="AZ608" t="str">
            <v>NA</v>
          </cell>
          <cell r="BB608" t="str">
            <v>NA</v>
          </cell>
          <cell r="BD608" t="str">
            <v>NA</v>
          </cell>
          <cell r="BF608" t="str">
            <v>NA</v>
          </cell>
          <cell r="BH608" t="str">
            <v>NA</v>
          </cell>
        </row>
        <row r="609">
          <cell r="AJ609" t="str">
            <v>NA</v>
          </cell>
          <cell r="AL609" t="str">
            <v>NA</v>
          </cell>
          <cell r="AN609" t="str">
            <v>NA</v>
          </cell>
          <cell r="AP609" t="str">
            <v>NA</v>
          </cell>
          <cell r="AR609" t="str">
            <v>NA</v>
          </cell>
          <cell r="AT609" t="str">
            <v>NA</v>
          </cell>
          <cell r="AV609" t="str">
            <v>NA</v>
          </cell>
          <cell r="AX609" t="str">
            <v>NA</v>
          </cell>
          <cell r="AZ609" t="str">
            <v>NA</v>
          </cell>
          <cell r="BB609" t="str">
            <v>NA</v>
          </cell>
          <cell r="BD609" t="str">
            <v>NA</v>
          </cell>
          <cell r="BF609" t="str">
            <v>NA</v>
          </cell>
          <cell r="BH609" t="str">
            <v>NA</v>
          </cell>
        </row>
      </sheetData>
      <sheetData sheetId="9">
        <row r="3">
          <cell r="AD3" t="str">
            <v>#ANATOP_USBPHY2_TSTI_TX_DN</v>
          </cell>
        </row>
        <row r="4">
          <cell r="AD4" t="str">
            <v>#ANATOP_USBPHY2_TSTI_TX_DP</v>
          </cell>
        </row>
        <row r="5">
          <cell r="AD5" t="str">
            <v>#ANATOP_USBPHY2_TSTI_TX_EN</v>
          </cell>
        </row>
        <row r="6">
          <cell r="AD6" t="str">
            <v>#ANATOP_USBPHY2_TSTI_TX_HIZ</v>
          </cell>
        </row>
        <row r="7">
          <cell r="AD7" t="str">
            <v>#ANATOP_USBPHY2_TSTI_TX_HS_MODE</v>
          </cell>
        </row>
        <row r="8">
          <cell r="AD8" t="str">
            <v>#ANATOP_USBPHY2_TSTI_TX_LS_MODE</v>
          </cell>
        </row>
        <row r="9">
          <cell r="AD9" t="str">
            <v>#CCM_SSI_EXT2_CLK</v>
          </cell>
        </row>
        <row r="10">
          <cell r="AD10" t="str">
            <v>#SIMBA_CTI_TRIGOUT_ACK6</v>
          </cell>
        </row>
        <row r="11">
          <cell r="AD11" t="str">
            <v>#SIMBA_CTI_TRIGOUT_ACK7</v>
          </cell>
        </row>
        <row r="12">
          <cell r="AD12" t="str">
            <v>#SIMBA_CTI_TRIGOUT6</v>
          </cell>
        </row>
        <row r="13">
          <cell r="AD13" t="str">
            <v>#SIMBA_CTI_TRIGOUT7</v>
          </cell>
        </row>
        <row r="14">
          <cell r="AD14" t="str">
            <v>#SIMBA_PMU_IRQ[</v>
          </cell>
        </row>
        <row r="15">
          <cell r="AD15" t="str">
            <v>#GPIO_GPI[</v>
          </cell>
        </row>
        <row r="16">
          <cell r="AD16" t="str">
            <v>#GPIO_GPI[</v>
          </cell>
        </row>
        <row r="17">
          <cell r="AD17" t="str">
            <v>#GPIO_GPI[</v>
          </cell>
        </row>
        <row r="18">
          <cell r="AD18" t="str">
            <v>#GPIO_GPI[</v>
          </cell>
        </row>
        <row r="19">
          <cell r="AD19" t="str">
            <v>#GPIO_GPI[</v>
          </cell>
        </row>
        <row r="20">
          <cell r="AD20" t="str">
            <v>#GPIO_GPI[</v>
          </cell>
        </row>
        <row r="21">
          <cell r="AD21" t="str">
            <v>#GPIO_GPI[</v>
          </cell>
        </row>
        <row r="22">
          <cell r="AD22" t="str">
            <v>#GPIO_GPI[</v>
          </cell>
        </row>
        <row r="23">
          <cell r="AD23" t="str">
            <v>#GPIO_GPI[</v>
          </cell>
        </row>
        <row r="24">
          <cell r="AD24" t="str">
            <v>#GPIO_GPI[</v>
          </cell>
        </row>
        <row r="25">
          <cell r="AD25" t="str">
            <v>#GPIO_GPI[</v>
          </cell>
        </row>
        <row r="26">
          <cell r="AD26" t="str">
            <v>#GPIO_GPI[</v>
          </cell>
        </row>
        <row r="27">
          <cell r="AD27" t="str">
            <v>#GPIO_GPI[</v>
          </cell>
        </row>
        <row r="28">
          <cell r="AD28" t="str">
            <v>#GPIO_GPI[</v>
          </cell>
        </row>
        <row r="29">
          <cell r="AD29" t="str">
            <v>#GPIO_GPI[</v>
          </cell>
        </row>
        <row r="30">
          <cell r="AD30" t="str">
            <v>#GPIO_GPI[</v>
          </cell>
        </row>
        <row r="31">
          <cell r="AD31" t="str">
            <v>#GPIO_GPI[</v>
          </cell>
        </row>
        <row r="32">
          <cell r="AD32" t="str">
            <v>#GPIO_GPI[</v>
          </cell>
        </row>
        <row r="33">
          <cell r="AD33" t="str">
            <v>#GPIO_GPI[</v>
          </cell>
        </row>
        <row r="34">
          <cell r="AD34" t="str">
            <v>#GPIO_GPI[</v>
          </cell>
        </row>
        <row r="35">
          <cell r="AD35" t="str">
            <v>#GPIO_GPI[</v>
          </cell>
        </row>
        <row r="36">
          <cell r="AD36" t="str">
            <v>#GPIO_GPI[</v>
          </cell>
        </row>
        <row r="37">
          <cell r="AD37" t="str">
            <v>#GPIO_GPI[</v>
          </cell>
        </row>
        <row r="38">
          <cell r="AD38" t="str">
            <v>#GPIO_GPI[</v>
          </cell>
        </row>
        <row r="39">
          <cell r="AD39" t="str">
            <v>#GPIO_GPI[</v>
          </cell>
        </row>
        <row r="40">
          <cell r="AD40" t="str">
            <v>#GPIO_GPI[</v>
          </cell>
        </row>
        <row r="41">
          <cell r="AD41" t="str">
            <v>#GPIO_GPI[</v>
          </cell>
        </row>
        <row r="42">
          <cell r="AD42" t="str">
            <v>#GPIO_GPI[</v>
          </cell>
        </row>
        <row r="43">
          <cell r="AD43" t="str">
            <v>#GPIO_GPI[</v>
          </cell>
        </row>
        <row r="44">
          <cell r="AD44" t="str">
            <v>#GPIO_GPI[</v>
          </cell>
        </row>
        <row r="45">
          <cell r="AD45" t="str">
            <v>#GPIO_GPI[</v>
          </cell>
        </row>
        <row r="46">
          <cell r="AD46" t="str">
            <v>#GPIO_GPI[</v>
          </cell>
        </row>
        <row r="47">
          <cell r="AD47" t="str">
            <v>#MMDC_DRAM_SDCLK0_B</v>
          </cell>
        </row>
        <row r="48">
          <cell r="AD48" t="str">
            <v>#MMDC_DRAM_SDCLK1_B</v>
          </cell>
        </row>
        <row r="49">
          <cell r="AD49" t="str">
            <v>#MMDC_DRAM_SDQS_B[</v>
          </cell>
        </row>
        <row r="50">
          <cell r="AD50" t="str">
            <v>#PL301_PER1_CLK1</v>
          </cell>
        </row>
        <row r="51">
          <cell r="AD51" t="str">
            <v>#PL301_PER1_HREADY</v>
          </cell>
        </row>
        <row r="52">
          <cell r="AD52" t="str">
            <v>#PL301_PER1_HREADYOUT</v>
          </cell>
        </row>
        <row r="53">
          <cell r="AD53" t="str">
            <v>#PL301_PER1_HSELX</v>
          </cell>
        </row>
        <row r="54">
          <cell r="AD54" t="str">
            <v>#RAWNAND_NANDF_WP_B</v>
          </cell>
        </row>
        <row r="55">
          <cell r="AD55" t="str">
            <v>#SRC_BT_CFG2[</v>
          </cell>
        </row>
        <row r="56">
          <cell r="AD56" t="str">
            <v>#SRC_BT_CFG3[</v>
          </cell>
        </row>
        <row r="57">
          <cell r="AD57" t="str">
            <v>#SRC_BT_EEPROM_CFG</v>
          </cell>
        </row>
        <row r="58">
          <cell r="AD58" t="str">
            <v>#SRC_BT_FREQ</v>
          </cell>
        </row>
        <row r="59">
          <cell r="AD59" t="str">
            <v>#SRC_BT_HPN_EN</v>
          </cell>
        </row>
        <row r="60">
          <cell r="AD60" t="str">
            <v>#SRC_BT_LPB[</v>
          </cell>
        </row>
        <row r="61">
          <cell r="AD61" t="str">
            <v>#SRC_BT_LPB_FREQ[</v>
          </cell>
        </row>
        <row r="62">
          <cell r="AD62" t="str">
            <v>#SRC_BT_MEM_CTL[</v>
          </cell>
        </row>
        <row r="63">
          <cell r="AD63" t="str">
            <v>#SRC_BT_MLC_SEL</v>
          </cell>
        </row>
        <row r="64">
          <cell r="AD64" t="str">
            <v>#SRC_BT_MMU_DISABLE</v>
          </cell>
        </row>
        <row r="65">
          <cell r="AD65" t="str">
            <v>#SRC_BT_OSC_FREQ_SEL[</v>
          </cell>
        </row>
        <row r="66">
          <cell r="AD66" t="str">
            <v>#SRC_BT_RESERVED_1</v>
          </cell>
        </row>
        <row r="67">
          <cell r="AD67" t="str">
            <v>#SRC_BT_SDMMC_SKIP400</v>
          </cell>
        </row>
        <row r="68">
          <cell r="AD68" t="str">
            <v>#SRC_BT_SPARE_SIZE</v>
          </cell>
        </row>
        <row r="69">
          <cell r="AD69" t="str">
            <v>#SRC_BT_SRC[</v>
          </cell>
        </row>
        <row r="70">
          <cell r="AD70" t="str">
            <v>#SRC_BT_UART_SRC[</v>
          </cell>
        </row>
        <row r="71">
          <cell r="AD71" t="str">
            <v>#SRC_BT_USB_SRC</v>
          </cell>
        </row>
        <row r="72">
          <cell r="AD72" t="str">
            <v>#SRC_BT_WEIM_MUXED[</v>
          </cell>
        </row>
        <row r="73">
          <cell r="AD73" t="str">
            <v>#TBD_FLASH_CLK</v>
          </cell>
        </row>
        <row r="74">
          <cell r="AD74" t="str">
            <v>#USBPHY_ID</v>
          </cell>
        </row>
        <row r="75">
          <cell r="AD75" t="str">
            <v>ANATOP_USBOTG_ID</v>
          </cell>
        </row>
        <row r="76">
          <cell r="AD76" t="str">
            <v>ANATOP_ANATOP_24M_OUT</v>
          </cell>
        </row>
        <row r="77">
          <cell r="AD77" t="str">
            <v>ANATOP_ANATOP_32K_OUT</v>
          </cell>
        </row>
        <row r="78">
          <cell r="AD78" t="str">
            <v>ANATOP_ANATOP_TESTI[</v>
          </cell>
        </row>
        <row r="79">
          <cell r="AD79" t="str">
            <v>ANATOP_ANATOP_TESTO[</v>
          </cell>
        </row>
        <row r="80">
          <cell r="AD80" t="str">
            <v>ANATOP_USBPHY1_TSTI_TX_DN</v>
          </cell>
        </row>
        <row r="81">
          <cell r="AD81" t="str">
            <v>ANATOP_USBPHY1_TSTI_TX_DP</v>
          </cell>
        </row>
        <row r="82">
          <cell r="AD82" t="str">
            <v>ANATOP_USBPHY1_TSTI_TX_EN</v>
          </cell>
        </row>
        <row r="83">
          <cell r="AD83" t="str">
            <v>ANATOP_USBPHY1_TSTI_TX_HIZ</v>
          </cell>
        </row>
        <row r="84">
          <cell r="AD84" t="str">
            <v>ANATOP_USBPHY1_TSTI_TX_HS_MODE</v>
          </cell>
        </row>
        <row r="85">
          <cell r="AD85" t="str">
            <v>ANATOP_USBPHY1_TSTI_TX_LS_MODE</v>
          </cell>
        </row>
        <row r="86">
          <cell r="AD86" t="str">
            <v>ANATOP_USBPHY1_TSTO_PLL_CLK20DIV</v>
          </cell>
        </row>
        <row r="87">
          <cell r="AD87" t="str">
            <v>ANATOP_USBPHY1_TSTO_RX_DISCON_DET</v>
          </cell>
        </row>
        <row r="88">
          <cell r="AD88" t="str">
            <v>ANATOP_USBPHY1_TSTO_RX_FS_RXD</v>
          </cell>
        </row>
        <row r="89">
          <cell r="AD89" t="str">
            <v>ANATOP_USBPHY1_TSTO_RX_HS_RXD</v>
          </cell>
        </row>
        <row r="90">
          <cell r="AD90" t="str">
            <v>ANATOP_USBPHY1_TSTO_RX_SQUELCH</v>
          </cell>
        </row>
        <row r="91">
          <cell r="AD91" t="str">
            <v>ANATOP_USBPHY2_TSTO_PLL_CLK20DIV</v>
          </cell>
        </row>
        <row r="92">
          <cell r="AD92" t="str">
            <v>ANATOP_USBPHY2_TSTO_RX_DISCON_DET</v>
          </cell>
        </row>
        <row r="93">
          <cell r="AD93" t="str">
            <v>ANATOP_USBPHY2_TSTO_RX_FS_RXD</v>
          </cell>
        </row>
        <row r="94">
          <cell r="AD94" t="str">
            <v>ANATOP_USBPHY2_TSTO_RX_HS_RXD</v>
          </cell>
        </row>
        <row r="95">
          <cell r="AD95" t="str">
            <v>ANATOP_USBPHY2_TSTO_RX_SQUELCH</v>
          </cell>
        </row>
        <row r="96">
          <cell r="AD96" t="str">
            <v>ASRC_ASRC_EXT_CLK</v>
          </cell>
        </row>
        <row r="97">
          <cell r="AD97" t="str">
            <v>AUDMUX_AUD3_RXC</v>
          </cell>
        </row>
        <row r="98">
          <cell r="AD98" t="str">
            <v>AUDMUX_AUD3_RXD</v>
          </cell>
        </row>
        <row r="99">
          <cell r="AD99" t="str">
            <v>AUDMUX_AUD3_RXFS</v>
          </cell>
        </row>
        <row r="100">
          <cell r="AD100" t="str">
            <v>AUDMUX_AUD3_TXC</v>
          </cell>
        </row>
        <row r="101">
          <cell r="AD101" t="str">
            <v>AUDMUX_AUD3_TXD</v>
          </cell>
        </row>
        <row r="102">
          <cell r="AD102" t="str">
            <v>AUDMUX_AUD3_TXFS</v>
          </cell>
        </row>
        <row r="103">
          <cell r="AD103" t="str">
            <v>AUDMUX_AUD4_RXC</v>
          </cell>
        </row>
        <row r="104">
          <cell r="AD104" t="str">
            <v>AUDMUX_AUD4_RXD</v>
          </cell>
        </row>
        <row r="105">
          <cell r="AD105" t="str">
            <v>AUDMUX_AUD4_RXFS</v>
          </cell>
        </row>
        <row r="106">
          <cell r="AD106" t="str">
            <v>AUDMUX_AUD4_TXC</v>
          </cell>
        </row>
        <row r="107">
          <cell r="AD107" t="str">
            <v>AUDMUX_AUD4_TXD</v>
          </cell>
        </row>
        <row r="108">
          <cell r="AD108" t="str">
            <v>AUDMUX_AUD4_TXFS</v>
          </cell>
        </row>
        <row r="109">
          <cell r="AD109" t="str">
            <v>AUDMUX_AUD5_RXC</v>
          </cell>
        </row>
        <row r="110">
          <cell r="AD110" t="str">
            <v>AUDMUX_AUD5_RXD</v>
          </cell>
        </row>
        <row r="111">
          <cell r="AD111" t="str">
            <v>AUDMUX_AUD5_RXFS</v>
          </cell>
        </row>
        <row r="112">
          <cell r="AD112" t="str">
            <v>AUDMUX_AUD5_TXC</v>
          </cell>
        </row>
        <row r="113">
          <cell r="AD113" t="str">
            <v>AUDMUX_AUD5_TXD</v>
          </cell>
        </row>
        <row r="114">
          <cell r="AD114" t="str">
            <v>AUDMUX_AUD5_TXFS</v>
          </cell>
        </row>
        <row r="115">
          <cell r="AD115" t="str">
            <v>AUDMUX_AUD6_RXC</v>
          </cell>
        </row>
        <row r="116">
          <cell r="AD116" t="str">
            <v>AUDMUX_AUD6_RXD</v>
          </cell>
        </row>
        <row r="117">
          <cell r="AD117" t="str">
            <v>AUDMUX_AUD6_RXFS</v>
          </cell>
        </row>
        <row r="118">
          <cell r="AD118" t="str">
            <v>AUDMUX_AUD6_TXC</v>
          </cell>
        </row>
        <row r="119">
          <cell r="AD119" t="str">
            <v>AUDMUX_AUD6_TXD</v>
          </cell>
        </row>
        <row r="120">
          <cell r="AD120" t="str">
            <v>AUDMUX_AUD6_TXFS</v>
          </cell>
        </row>
        <row r="121">
          <cell r="AD121" t="str">
            <v>CAAM_RNG_OSC_OBS</v>
          </cell>
        </row>
        <row r="122">
          <cell r="AD122" t="str">
            <v>CAN_RXCAN</v>
          </cell>
        </row>
        <row r="123">
          <cell r="AD123" t="str">
            <v>CAN_TXCAN</v>
          </cell>
        </row>
        <row r="124">
          <cell r="AD124" t="str">
            <v>CCM_CLKO</v>
          </cell>
        </row>
        <row r="125">
          <cell r="AD125" t="str">
            <v>CCM_CLKO2</v>
          </cell>
        </row>
        <row r="126">
          <cell r="AD126" t="str">
            <v>CCM_CSI1_MCLK</v>
          </cell>
        </row>
        <row r="127">
          <cell r="AD127" t="str">
            <v>CCM_DI0_EXT_CLK</v>
          </cell>
        </row>
        <row r="128">
          <cell r="AD128" t="str">
            <v>CCM_DI1_EXT_CLK</v>
          </cell>
        </row>
        <row r="129">
          <cell r="AD129" t="str">
            <v>CCM_PMIC_RDY</v>
          </cell>
        </row>
        <row r="130">
          <cell r="AD130" t="str">
            <v>CCM_PMIC_VSTBY_REQ</v>
          </cell>
        </row>
        <row r="131">
          <cell r="AD131" t="str">
            <v>CCM_REF_EN_B</v>
          </cell>
        </row>
        <row r="132">
          <cell r="AD132" t="str">
            <v>CCM_CCM_OUT_0</v>
          </cell>
        </row>
        <row r="133">
          <cell r="AD133" t="str">
            <v>CCM_CCM_OUT_1</v>
          </cell>
        </row>
        <row r="134">
          <cell r="AD134" t="str">
            <v>CCM_CCM_OUT_2</v>
          </cell>
        </row>
        <row r="135">
          <cell r="AD135" t="str">
            <v>CCM_PLL1_BYP</v>
          </cell>
        </row>
        <row r="136">
          <cell r="AD136" t="str">
            <v>CCM_PLL2_BYP</v>
          </cell>
        </row>
        <row r="137">
          <cell r="AD137" t="str">
            <v>CCM_PLL3_BYP</v>
          </cell>
        </row>
        <row r="138">
          <cell r="AD138" t="str">
            <v>CCM_STOP</v>
          </cell>
        </row>
        <row r="139">
          <cell r="AD139" t="str">
            <v>CCM_WAIT</v>
          </cell>
        </row>
        <row r="140">
          <cell r="AD140" t="str">
            <v>SIMBA_EVENTI</v>
          </cell>
        </row>
        <row r="141">
          <cell r="AD141" t="str">
            <v>SIMBA_EVENTO</v>
          </cell>
        </row>
        <row r="142">
          <cell r="AD142" t="str">
            <v>SIMBA_TRACE[</v>
          </cell>
        </row>
        <row r="143">
          <cell r="AD143" t="str">
            <v>SIMBA_TRACE[</v>
          </cell>
        </row>
        <row r="144">
          <cell r="AD144" t="str">
            <v>SIMBA_TRACE[</v>
          </cell>
        </row>
        <row r="145">
          <cell r="AD145" t="str">
            <v>SIMBA_TRACE[</v>
          </cell>
        </row>
        <row r="146">
          <cell r="AD146" t="str">
            <v>SIMBA_TRCLK</v>
          </cell>
        </row>
        <row r="147">
          <cell r="AD147" t="str">
            <v>SIMBA_TRCTL</v>
          </cell>
        </row>
        <row r="148">
          <cell r="AD148" t="str">
            <v>CSU_TD</v>
          </cell>
        </row>
        <row r="149">
          <cell r="AD149" t="str">
            <v>CSU_CSU_ALARM_AUT[</v>
          </cell>
        </row>
        <row r="150">
          <cell r="AD150" t="str">
            <v>CSU_CSU_INT_DEB</v>
          </cell>
        </row>
        <row r="151">
          <cell r="AD151" t="str">
            <v>DCIC_DCIC_OUT</v>
          </cell>
        </row>
        <row r="152">
          <cell r="AD152" t="str">
            <v>DPLLIP_TOG_EN</v>
          </cell>
        </row>
        <row r="153">
          <cell r="AD153" t="str">
            <v>ECSPI_MISO</v>
          </cell>
        </row>
        <row r="154">
          <cell r="AD154" t="str">
            <v>ECSPI_MOSI</v>
          </cell>
        </row>
        <row r="155">
          <cell r="AD155" t="str">
            <v>ECSPI_RDY</v>
          </cell>
        </row>
        <row r="156">
          <cell r="AD156" t="str">
            <v>ECSPI_SCLK</v>
          </cell>
        </row>
        <row r="157">
          <cell r="AD157" t="str">
            <v>ECSPI_SS0</v>
          </cell>
        </row>
        <row r="158">
          <cell r="AD158" t="str">
            <v>ECSPI_SS1</v>
          </cell>
        </row>
        <row r="159">
          <cell r="AD159" t="str">
            <v>ECSPI_SS2</v>
          </cell>
        </row>
        <row r="160">
          <cell r="AD160" t="str">
            <v>ECSPI_SS3</v>
          </cell>
        </row>
        <row r="161">
          <cell r="AD161" t="str">
            <v>LCDIF_DAT[</v>
          </cell>
        </row>
        <row r="162">
          <cell r="AD162" t="str">
            <v>LCDIF_DAT[</v>
          </cell>
        </row>
        <row r="163">
          <cell r="AD163" t="str">
            <v>LCDIF_DAT[</v>
          </cell>
        </row>
        <row r="164">
          <cell r="AD164" t="str">
            <v>LCDIF_DAT[</v>
          </cell>
        </row>
        <row r="165">
          <cell r="AD165" t="str">
            <v>LCDIF_VSYNC</v>
          </cell>
        </row>
        <row r="166">
          <cell r="AD166" t="str">
            <v>LCDIF_HSYNC</v>
          </cell>
        </row>
        <row r="167">
          <cell r="AD167" t="str">
            <v>LCDIF_BUSY</v>
          </cell>
        </row>
        <row r="168">
          <cell r="AD168" t="str">
            <v>LCDIF_CLK</v>
          </cell>
        </row>
        <row r="169">
          <cell r="AD169" t="str">
            <v>LCDIF_ENABLE</v>
          </cell>
        </row>
        <row r="170">
          <cell r="AD170" t="str">
            <v>LCDIF_CS</v>
          </cell>
        </row>
        <row r="171">
          <cell r="AD171" t="str">
            <v>LCDIF_RS</v>
          </cell>
        </row>
        <row r="172">
          <cell r="AD172" t="str">
            <v>LCDIF_RD_E</v>
          </cell>
        </row>
        <row r="173">
          <cell r="AD173" t="str">
            <v>LCDIF_WR_RWN</v>
          </cell>
        </row>
        <row r="174">
          <cell r="AD174" t="str">
            <v>LCDIF_RESET</v>
          </cell>
        </row>
        <row r="175">
          <cell r="AD175" t="str">
            <v>EMI_DSTROBE</v>
          </cell>
        </row>
        <row r="176">
          <cell r="AD176" t="str">
            <v>ENET_1588_EVENT0_IN</v>
          </cell>
        </row>
        <row r="177">
          <cell r="AD177" t="str">
            <v>ENET_1588_EVENT0_OUT</v>
          </cell>
        </row>
        <row r="178">
          <cell r="AD178" t="str">
            <v>ENET_1588_EVENT1_IN</v>
          </cell>
        </row>
        <row r="179">
          <cell r="AD179" t="str">
            <v>ENET_1588_EVENT1_OUT</v>
          </cell>
        </row>
        <row r="180">
          <cell r="AD180" t="str">
            <v>ENET_1588_EVENT2_IN</v>
          </cell>
        </row>
        <row r="181">
          <cell r="AD181" t="str">
            <v>ENET_1588_EVENT2_OUT</v>
          </cell>
        </row>
        <row r="182">
          <cell r="AD182" t="str">
            <v>ENET_1588_EVENT3_IN</v>
          </cell>
        </row>
        <row r="183">
          <cell r="AD183" t="str">
            <v>ENET_1588_EVENT3_OUT</v>
          </cell>
        </row>
        <row r="184">
          <cell r="AD184" t="str">
            <v>ENET_ANATOP_ETHERNET_REF_OUT</v>
          </cell>
        </row>
        <row r="185">
          <cell r="AD185" t="str">
            <v>ENET_COL</v>
          </cell>
        </row>
        <row r="186">
          <cell r="AD186" t="str">
            <v>ENET_CRS</v>
          </cell>
        </row>
        <row r="187">
          <cell r="AD187" t="str">
            <v>ENET_MDC</v>
          </cell>
        </row>
        <row r="188">
          <cell r="AD188" t="str">
            <v>ENET_MDIO</v>
          </cell>
        </row>
        <row r="189">
          <cell r="AD189" t="str">
            <v>ENET_RDATA[</v>
          </cell>
        </row>
        <row r="190">
          <cell r="AD190" t="str">
            <v>ENET_RDATA[</v>
          </cell>
        </row>
        <row r="191">
          <cell r="AD191" t="str">
            <v>ENET_RDATA[</v>
          </cell>
        </row>
        <row r="192">
          <cell r="AD192" t="str">
            <v>ENET_RDATA[</v>
          </cell>
        </row>
        <row r="193">
          <cell r="AD193" t="str">
            <v>ENET_RGMII_RD0</v>
          </cell>
        </row>
        <row r="194">
          <cell r="AD194" t="str">
            <v>ENET_RGMII_RD1</v>
          </cell>
        </row>
        <row r="195">
          <cell r="AD195" t="str">
            <v>ENET_RGMII_RD2</v>
          </cell>
        </row>
        <row r="196">
          <cell r="AD196" t="str">
            <v>ENET_RGMII_RD3</v>
          </cell>
        </row>
        <row r="197">
          <cell r="AD197" t="str">
            <v>ENET_RGMII_RX_CTL</v>
          </cell>
        </row>
        <row r="198">
          <cell r="AD198" t="str">
            <v>ENET_RGMII_RXC</v>
          </cell>
        </row>
        <row r="199">
          <cell r="AD199" t="str">
            <v>ENET_RGMII_TD0</v>
          </cell>
        </row>
        <row r="200">
          <cell r="AD200" t="str">
            <v>ENET_RGMII_TD1</v>
          </cell>
        </row>
        <row r="201">
          <cell r="AD201" t="str">
            <v>ENET_RGMII_TD2</v>
          </cell>
        </row>
        <row r="202">
          <cell r="AD202" t="str">
            <v>ENET_RGMII_TD3</v>
          </cell>
        </row>
        <row r="203">
          <cell r="AD203" t="str">
            <v>ENET_RGMII_TX_CTL</v>
          </cell>
        </row>
        <row r="204">
          <cell r="AD204" t="str">
            <v>ENET_RGMII_TXC</v>
          </cell>
        </row>
        <row r="205">
          <cell r="AD205" t="str">
            <v>ENET_RX_CLK</v>
          </cell>
        </row>
        <row r="206">
          <cell r="AD206" t="str">
            <v>ENET_RX_EN</v>
          </cell>
        </row>
        <row r="207">
          <cell r="AD207" t="str">
            <v>ENET_RX_ER</v>
          </cell>
        </row>
        <row r="208">
          <cell r="AD208" t="str">
            <v>ENET_TDATA[</v>
          </cell>
        </row>
        <row r="209">
          <cell r="AD209" t="str">
            <v>ENET_TDATA[</v>
          </cell>
        </row>
        <row r="210">
          <cell r="AD210" t="str">
            <v>ENET_TDATA[</v>
          </cell>
        </row>
        <row r="211">
          <cell r="AD211" t="str">
            <v>ENET_TDATA[</v>
          </cell>
        </row>
        <row r="212">
          <cell r="AD212" t="str">
            <v>ENET_TX_CLK</v>
          </cell>
        </row>
        <row r="213">
          <cell r="AD213" t="str">
            <v>ENET_TX_EN</v>
          </cell>
        </row>
        <row r="214">
          <cell r="AD214" t="str">
            <v>ENET_TX_ER</v>
          </cell>
        </row>
        <row r="215">
          <cell r="AD215" t="str">
            <v>EPDC_GDCLK</v>
          </cell>
        </row>
        <row r="216">
          <cell r="AD216" t="str">
            <v>EPDC_GDSP</v>
          </cell>
        </row>
        <row r="217">
          <cell r="AD217" t="str">
            <v>EPDC_GDOE</v>
          </cell>
        </row>
        <row r="218">
          <cell r="AD218" t="str">
            <v>EPDC_GDRL</v>
          </cell>
        </row>
        <row r="219">
          <cell r="AD219" t="str">
            <v>EPDC_SDCLK</v>
          </cell>
        </row>
        <row r="220">
          <cell r="AD220" t="str">
            <v>EPDC_SDCLKN</v>
          </cell>
        </row>
        <row r="221">
          <cell r="AD221" t="str">
            <v>EPDC_SDOEZ</v>
          </cell>
        </row>
        <row r="222">
          <cell r="AD222" t="str">
            <v>EPDC_SDOED</v>
          </cell>
        </row>
        <row r="223">
          <cell r="AD223" t="str">
            <v>EPDC_SDOE</v>
          </cell>
        </row>
        <row r="224">
          <cell r="AD224" t="str">
            <v>EPDC_SDLE</v>
          </cell>
        </row>
        <row r="225">
          <cell r="AD225" t="str">
            <v>EPDC_SDSP</v>
          </cell>
        </row>
        <row r="226">
          <cell r="AD226" t="str">
            <v>EPDC_SDDO[</v>
          </cell>
        </row>
        <row r="227">
          <cell r="AD227" t="str">
            <v>EPDC_SDCE[</v>
          </cell>
        </row>
        <row r="228">
          <cell r="AD228" t="str">
            <v>EPDC_SDSHR</v>
          </cell>
        </row>
        <row r="229">
          <cell r="AD229" t="str">
            <v>EPDC_PWRWAKE</v>
          </cell>
        </row>
        <row r="230">
          <cell r="AD230" t="str">
            <v>EPDC_PWRCTRL[</v>
          </cell>
        </row>
        <row r="231">
          <cell r="AD231" t="str">
            <v>EPDC_PWRCOM</v>
          </cell>
        </row>
        <row r="232">
          <cell r="AD232" t="str">
            <v>EPDC_PWRSTAT</v>
          </cell>
        </row>
        <row r="233">
          <cell r="AD233" t="str">
            <v>EPDC_PWRIRQ</v>
          </cell>
        </row>
        <row r="234">
          <cell r="AD234" t="str">
            <v>EPDC_VCOM[</v>
          </cell>
        </row>
        <row r="235">
          <cell r="AD235" t="str">
            <v>EPDC_BDR[</v>
          </cell>
        </row>
        <row r="236">
          <cell r="AD236" t="str">
            <v>EPIT_EPITO</v>
          </cell>
        </row>
        <row r="237">
          <cell r="AD237" t="str">
            <v>ESAI_FSR</v>
          </cell>
        </row>
        <row r="238">
          <cell r="AD238" t="str">
            <v>ESAI_FST</v>
          </cell>
        </row>
        <row r="239">
          <cell r="AD239" t="str">
            <v>ESAI_HCKR</v>
          </cell>
        </row>
        <row r="240">
          <cell r="AD240" t="str">
            <v>ESAI_HCKT</v>
          </cell>
        </row>
        <row r="241">
          <cell r="AD241" t="str">
            <v>ESAI_SCKR</v>
          </cell>
        </row>
        <row r="242">
          <cell r="AD242" t="str">
            <v>ESAI_SCKT</v>
          </cell>
        </row>
        <row r="243">
          <cell r="AD243" t="str">
            <v>ESAI_TX0</v>
          </cell>
        </row>
        <row r="244">
          <cell r="AD244" t="str">
            <v>ESAI_TX1</v>
          </cell>
        </row>
        <row r="245">
          <cell r="AD245" t="str">
            <v>ESAI_TX2_RX3</v>
          </cell>
        </row>
        <row r="246">
          <cell r="AD246" t="str">
            <v>ESAI_TX3_RX2</v>
          </cell>
        </row>
        <row r="247">
          <cell r="AD247" t="str">
            <v>ESAI_TX4_RX1</v>
          </cell>
        </row>
        <row r="248">
          <cell r="AD248" t="str">
            <v>ESAI_TX5_RX0</v>
          </cell>
        </row>
        <row r="249">
          <cell r="AD249" t="str">
            <v>FIRI_RXD</v>
          </cell>
        </row>
        <row r="250">
          <cell r="AD250" t="str">
            <v>FIRI_TXD</v>
          </cell>
        </row>
        <row r="251">
          <cell r="AD251" t="str">
            <v>GPIO_GPIO[</v>
          </cell>
        </row>
        <row r="252">
          <cell r="AD252" t="str">
            <v>GPIO_GPIO[</v>
          </cell>
        </row>
        <row r="253">
          <cell r="AD253" t="str">
            <v>GPIO_GPIO[</v>
          </cell>
        </row>
        <row r="254">
          <cell r="AD254" t="str">
            <v>GPIO_GPIO[</v>
          </cell>
        </row>
        <row r="255">
          <cell r="AD255" t="str">
            <v>GPIO_GPIO[</v>
          </cell>
        </row>
        <row r="256">
          <cell r="AD256" t="str">
            <v>GPIO_GPIO[</v>
          </cell>
        </row>
        <row r="257">
          <cell r="AD257" t="str">
            <v>GPIO_GPIO[</v>
          </cell>
        </row>
        <row r="258">
          <cell r="AD258" t="str">
            <v>GPIO_GPIO[</v>
          </cell>
        </row>
        <row r="259">
          <cell r="AD259" t="str">
            <v>GPIO_GPIO[</v>
          </cell>
        </row>
        <row r="260">
          <cell r="AD260" t="str">
            <v>GPIO_GPIO[</v>
          </cell>
        </row>
        <row r="261">
          <cell r="AD261" t="str">
            <v>GPIO_GPIO[</v>
          </cell>
        </row>
        <row r="262">
          <cell r="AD262" t="str">
            <v>GPIO_GPIO[</v>
          </cell>
        </row>
        <row r="263">
          <cell r="AD263" t="str">
            <v>GPIO_GPIO[</v>
          </cell>
        </row>
        <row r="264">
          <cell r="AD264" t="str">
            <v>GPIO_GPIO[</v>
          </cell>
        </row>
        <row r="265">
          <cell r="AD265" t="str">
            <v>GPIO_GPIO[</v>
          </cell>
        </row>
        <row r="266">
          <cell r="AD266" t="str">
            <v>GPIO_GPIO[</v>
          </cell>
        </row>
        <row r="267">
          <cell r="AD267" t="str">
            <v>GPIO_GPIO[</v>
          </cell>
        </row>
        <row r="268">
          <cell r="AD268" t="str">
            <v>GPIO_GPIO[</v>
          </cell>
        </row>
        <row r="269">
          <cell r="AD269" t="str">
            <v>GPIO_GPIO[</v>
          </cell>
        </row>
        <row r="270">
          <cell r="AD270" t="str">
            <v>GPIO_GPIO[</v>
          </cell>
        </row>
        <row r="271">
          <cell r="AD271" t="str">
            <v>GPIO_GPIO[</v>
          </cell>
        </row>
        <row r="272">
          <cell r="AD272" t="str">
            <v>GPIO_GPIO[</v>
          </cell>
        </row>
        <row r="273">
          <cell r="AD273" t="str">
            <v>GPIO_GPIO[</v>
          </cell>
        </row>
        <row r="274">
          <cell r="AD274" t="str">
            <v>GPIO_GPIO[</v>
          </cell>
        </row>
        <row r="275">
          <cell r="AD275" t="str">
            <v>GPIO_GPIO[</v>
          </cell>
        </row>
        <row r="276">
          <cell r="AD276" t="str">
            <v>GPIO_GPIO[</v>
          </cell>
        </row>
        <row r="277">
          <cell r="AD277" t="str">
            <v>GPIO_GPIO[</v>
          </cell>
        </row>
        <row r="278">
          <cell r="AD278" t="str">
            <v>GPIO_GPIO[</v>
          </cell>
        </row>
        <row r="279">
          <cell r="AD279" t="str">
            <v>GPIO_GPIO[</v>
          </cell>
        </row>
        <row r="280">
          <cell r="AD280" t="str">
            <v>GPIO_GPIO[</v>
          </cell>
        </row>
        <row r="281">
          <cell r="AD281" t="str">
            <v>GPIO_GPIO[</v>
          </cell>
        </row>
        <row r="282">
          <cell r="AD282" t="str">
            <v>GPIO_GPIO[</v>
          </cell>
        </row>
        <row r="283">
          <cell r="AD283" t="str">
            <v>GPT_CAPIN1</v>
          </cell>
        </row>
        <row r="284">
          <cell r="AD284" t="str">
            <v>GPT_CAPIN2</v>
          </cell>
        </row>
        <row r="285">
          <cell r="AD285" t="str">
            <v>GPT_CLKIN</v>
          </cell>
        </row>
        <row r="286">
          <cell r="AD286" t="str">
            <v>GPT_CMPOUT1</v>
          </cell>
        </row>
        <row r="287">
          <cell r="AD287" t="str">
            <v>GPT_CMPOUT2</v>
          </cell>
        </row>
        <row r="288">
          <cell r="AD288" t="str">
            <v>GPT_CMPOUT3</v>
          </cell>
        </row>
        <row r="289">
          <cell r="AD289" t="str">
            <v>GPU3D_GPU_DEBUG_OUT[</v>
          </cell>
        </row>
        <row r="290">
          <cell r="AD290" t="str">
            <v>HDMI_TX_CEC_LINE</v>
          </cell>
        </row>
        <row r="291">
          <cell r="AD291" t="str">
            <v>HDMI_TX_DDC_SCL</v>
          </cell>
        </row>
        <row r="292">
          <cell r="AD292" t="str">
            <v>HDMI_TX_DDC_SDA</v>
          </cell>
        </row>
        <row r="293">
          <cell r="AD293" t="str">
            <v>HDMI_TX_OPHYDTB[</v>
          </cell>
        </row>
        <row r="294">
          <cell r="AD294" t="str">
            <v>HSI2C_SCL</v>
          </cell>
        </row>
        <row r="295">
          <cell r="AD295" t="str">
            <v>HSI2C_SDA</v>
          </cell>
        </row>
        <row r="296">
          <cell r="AD296" t="str">
            <v>I2C_SCL</v>
          </cell>
        </row>
        <row r="297">
          <cell r="AD297" t="str">
            <v>I2C_SDA</v>
          </cell>
        </row>
        <row r="298">
          <cell r="AD298" t="str">
            <v>IPU3H_CSI0_D[</v>
          </cell>
        </row>
        <row r="299">
          <cell r="AD299" t="str">
            <v>IPU3H_CSI0_DATA_EN</v>
          </cell>
        </row>
        <row r="300">
          <cell r="AD300" t="str">
            <v>IPU3H_CSI0_HSYNC</v>
          </cell>
        </row>
        <row r="301">
          <cell r="AD301" t="str">
            <v>IPU3H_CSI0_PIXCLK</v>
          </cell>
        </row>
        <row r="302">
          <cell r="AD302" t="str">
            <v>IPU3H_CSI0_VSYNC</v>
          </cell>
        </row>
        <row r="303">
          <cell r="AD303" t="str">
            <v>IPU3H_CSI1_D[</v>
          </cell>
        </row>
        <row r="304">
          <cell r="AD304" t="str">
            <v>IPU3H_CSI1_DATA_EN</v>
          </cell>
        </row>
        <row r="305">
          <cell r="AD305" t="str">
            <v>IPU3H_CSI1_HSYNC</v>
          </cell>
        </row>
        <row r="306">
          <cell r="AD306" t="str">
            <v>IPU3H_CSI1_PIXCLK</v>
          </cell>
        </row>
        <row r="307">
          <cell r="AD307" t="str">
            <v>IPU3H_CSI1_VSYNC</v>
          </cell>
        </row>
        <row r="308">
          <cell r="AD308" t="str">
            <v>IPU3H_DI0_D0_CS</v>
          </cell>
        </row>
        <row r="309">
          <cell r="AD309" t="str">
            <v>IPU3H_DI0_D1_CS</v>
          </cell>
        </row>
        <row r="310">
          <cell r="AD310" t="str">
            <v>IPU3H_DI0_DISP_CLK</v>
          </cell>
        </row>
        <row r="311">
          <cell r="AD311" t="str">
            <v>IPU3H_DI0_PIN1</v>
          </cell>
        </row>
        <row r="312">
          <cell r="AD312" t="str">
            <v>IPU3H_DI0_PIN11</v>
          </cell>
        </row>
        <row r="313">
          <cell r="AD313" t="str">
            <v>IPU3H_DI0_PIN12</v>
          </cell>
        </row>
        <row r="314">
          <cell r="AD314" t="str">
            <v>IPU3H_DI0_PIN13</v>
          </cell>
        </row>
        <row r="315">
          <cell r="AD315" t="str">
            <v>IPU3H_DI0_PIN14</v>
          </cell>
        </row>
        <row r="316">
          <cell r="AD316" t="str">
            <v>IPU3H_DI0_PIN15</v>
          </cell>
        </row>
        <row r="317">
          <cell r="AD317" t="str">
            <v>IPU3H_DI0_PIN16</v>
          </cell>
        </row>
        <row r="318">
          <cell r="AD318" t="str">
            <v>IPU3H_DI0_PIN17</v>
          </cell>
        </row>
        <row r="319">
          <cell r="AD319" t="str">
            <v>IPU3H_DI0_PIN2</v>
          </cell>
        </row>
        <row r="320">
          <cell r="AD320" t="str">
            <v>IPU3H_DI0_PIN3</v>
          </cell>
        </row>
        <row r="321">
          <cell r="AD321" t="str">
            <v>IPU3H_DI0_PIN4</v>
          </cell>
        </row>
        <row r="322">
          <cell r="AD322" t="str">
            <v>IPU3H_DI0_PIN5</v>
          </cell>
        </row>
        <row r="323">
          <cell r="AD323" t="str">
            <v>IPU3H_DI0_PIN6</v>
          </cell>
        </row>
        <row r="324">
          <cell r="AD324" t="str">
            <v>IPU3H_DI0_PIN7</v>
          </cell>
        </row>
        <row r="325">
          <cell r="AD325" t="str">
            <v>IPU3H_DI0_PIN8</v>
          </cell>
        </row>
        <row r="326">
          <cell r="AD326" t="str">
            <v>IPU3H_DI0_WAIT</v>
          </cell>
        </row>
        <row r="327">
          <cell r="AD327" t="str">
            <v>IPU3H_DI1_D0_CS</v>
          </cell>
        </row>
        <row r="328">
          <cell r="AD328" t="str">
            <v>IPU3H_DI1_D1_CS</v>
          </cell>
        </row>
        <row r="329">
          <cell r="AD329" t="str">
            <v>IPU3H_DI1_DISP_CLK</v>
          </cell>
        </row>
        <row r="330">
          <cell r="AD330" t="str">
            <v>IPU3H_DI1_PIN1</v>
          </cell>
        </row>
        <row r="331">
          <cell r="AD331" t="str">
            <v>IPU3H_DI1_PIN11</v>
          </cell>
        </row>
        <row r="332">
          <cell r="AD332" t="str">
            <v>IPU3H_DI1_PIN12</v>
          </cell>
        </row>
        <row r="333">
          <cell r="AD333" t="str">
            <v>IPU3H_DI1_PIN13</v>
          </cell>
        </row>
        <row r="334">
          <cell r="AD334" t="str">
            <v>IPU3H_DI1_PIN14</v>
          </cell>
        </row>
        <row r="335">
          <cell r="AD335" t="str">
            <v>IPU3H_DI1_PIN15</v>
          </cell>
        </row>
        <row r="336">
          <cell r="AD336" t="str">
            <v>IPU3H_DI1_PIN16</v>
          </cell>
        </row>
        <row r="337">
          <cell r="AD337" t="str">
            <v>IPU3H_DI1_PIN17</v>
          </cell>
        </row>
        <row r="338">
          <cell r="AD338" t="str">
            <v>IPU3H_DI1_PIN2</v>
          </cell>
        </row>
        <row r="339">
          <cell r="AD339" t="str">
            <v>IPU3H_DI1_PIN3</v>
          </cell>
        </row>
        <row r="340">
          <cell r="AD340" t="str">
            <v>IPU3H_DI1_PIN4</v>
          </cell>
        </row>
        <row r="341">
          <cell r="AD341" t="str">
            <v>IPU3H_DI1_PIN5</v>
          </cell>
        </row>
        <row r="342">
          <cell r="AD342" t="str">
            <v>IPU3H_DI1_PIN6</v>
          </cell>
        </row>
        <row r="343">
          <cell r="AD343" t="str">
            <v>IPU3H_DI1_PIN7</v>
          </cell>
        </row>
        <row r="344">
          <cell r="AD344" t="str">
            <v>IPU3H_DI1_PIN8</v>
          </cell>
        </row>
        <row r="345">
          <cell r="AD345" t="str">
            <v>IPU3H_DI1_WAIT</v>
          </cell>
        </row>
        <row r="346">
          <cell r="AD346" t="str">
            <v>IPU3H_DISP0_DAT[</v>
          </cell>
        </row>
        <row r="347">
          <cell r="AD347" t="str">
            <v>IPU3H_DISP0_DAT[</v>
          </cell>
        </row>
        <row r="348">
          <cell r="AD348" t="str">
            <v>IPU3H_DISP0_DAT[</v>
          </cell>
        </row>
        <row r="349">
          <cell r="AD349" t="str">
            <v>IPU3H_DISP0_DAT[</v>
          </cell>
        </row>
        <row r="350">
          <cell r="AD350" t="str">
            <v>IPU3H_DISP1_DAT[</v>
          </cell>
        </row>
        <row r="351">
          <cell r="AD351" t="str">
            <v>IPU3H_DISP1_DAT[</v>
          </cell>
        </row>
        <row r="352">
          <cell r="AD352" t="str">
            <v>IPU3H_DISP1_DAT[</v>
          </cell>
        </row>
        <row r="353">
          <cell r="AD353" t="str">
            <v>IPU3H_DISP1_DAT[</v>
          </cell>
        </row>
        <row r="354">
          <cell r="AD354" t="str">
            <v>IPU3H_EXT_TRIG</v>
          </cell>
        </row>
        <row r="355">
          <cell r="AD355" t="str">
            <v>IPU3H_SISG[</v>
          </cell>
        </row>
        <row r="356">
          <cell r="AD356" t="str">
            <v>IPU3H_IPU_DIAG_BUS[</v>
          </cell>
        </row>
        <row r="357">
          <cell r="AD357" t="str">
            <v>IPU3H_SNOOP1</v>
          </cell>
        </row>
        <row r="358">
          <cell r="AD358" t="str">
            <v>IPU3H_SNOOP2</v>
          </cell>
        </row>
        <row r="359">
          <cell r="AD359" t="str">
            <v>IPU3H_DISPB0_SER_CLK</v>
          </cell>
        </row>
        <row r="360">
          <cell r="AD360" t="str">
            <v>IPU3H_DISPB0_SER_DIN</v>
          </cell>
        </row>
        <row r="361">
          <cell r="AD361" t="str">
            <v>IPU3H_DISPB0_SER_DIO</v>
          </cell>
        </row>
        <row r="362">
          <cell r="AD362" t="str">
            <v>IPU3H_DISPB0_SER_RS</v>
          </cell>
        </row>
        <row r="363">
          <cell r="AD363" t="str">
            <v>IPU3H_DISPB1_SER_CLK</v>
          </cell>
        </row>
        <row r="364">
          <cell r="AD364" t="str">
            <v>IPU3H_DISPB1_SER_DIN</v>
          </cell>
        </row>
        <row r="365">
          <cell r="AD365" t="str">
            <v>IPU3H_DISPB1_SER_DIO</v>
          </cell>
        </row>
        <row r="366">
          <cell r="AD366" t="str">
            <v>IPU3H_DISPB1_SER_RS</v>
          </cell>
        </row>
        <row r="367">
          <cell r="AD367" t="str">
            <v>IPU3H_SER_DISP0_CS</v>
          </cell>
        </row>
        <row r="368">
          <cell r="AD368" t="str">
            <v>IPU3H_SER_DISP1_CS</v>
          </cell>
        </row>
        <row r="369">
          <cell r="AD369" t="str">
            <v>KPP_COL[</v>
          </cell>
        </row>
        <row r="370">
          <cell r="AD370" t="str">
            <v>KPP_COL[</v>
          </cell>
        </row>
        <row r="371">
          <cell r="AD371" t="str">
            <v>KPP_COL[</v>
          </cell>
        </row>
        <row r="372">
          <cell r="AD372" t="str">
            <v>KPP_COL[</v>
          </cell>
        </row>
        <row r="373">
          <cell r="AD373" t="str">
            <v>KPP_COL[</v>
          </cell>
        </row>
        <row r="374">
          <cell r="AD374" t="str">
            <v>KPP_COL[</v>
          </cell>
        </row>
        <row r="375">
          <cell r="AD375" t="str">
            <v>KPP_COL[</v>
          </cell>
        </row>
        <row r="376">
          <cell r="AD376" t="str">
            <v>KPP_COL[</v>
          </cell>
        </row>
        <row r="377">
          <cell r="AD377" t="str">
            <v>KPP_ROW[</v>
          </cell>
        </row>
        <row r="378">
          <cell r="AD378" t="str">
            <v>LDB_LVDS0_CLK</v>
          </cell>
        </row>
        <row r="379">
          <cell r="AD379" t="str">
            <v>LDB_LVDS0_TX0</v>
          </cell>
        </row>
        <row r="380">
          <cell r="AD380" t="str">
            <v>LDB_LVDS0_TX1</v>
          </cell>
        </row>
        <row r="381">
          <cell r="AD381" t="str">
            <v>LDB_LVDS0_TX2</v>
          </cell>
        </row>
        <row r="382">
          <cell r="AD382" t="str">
            <v>LDB_LVDS0_TX3</v>
          </cell>
        </row>
        <row r="383">
          <cell r="AD383" t="str">
            <v>LDB_LVDS1_CLK</v>
          </cell>
        </row>
        <row r="384">
          <cell r="AD384" t="str">
            <v>LDB_LVDS1_TX0</v>
          </cell>
        </row>
        <row r="385">
          <cell r="AD385" t="str">
            <v>LDB_LVDS1_TX1</v>
          </cell>
        </row>
        <row r="386">
          <cell r="AD386" t="str">
            <v>LDB_LVDS1_TX2</v>
          </cell>
        </row>
        <row r="387">
          <cell r="AD387" t="str">
            <v>LDB_LVDS1_TX3</v>
          </cell>
        </row>
        <row r="388">
          <cell r="AD388" t="str">
            <v>MIPI_CORE_DPHY_TEST_IN[</v>
          </cell>
        </row>
        <row r="389">
          <cell r="AD389" t="str">
            <v>MIPI_CORE_DPHY_TEST_OUT[</v>
          </cell>
        </row>
        <row r="390">
          <cell r="AD390" t="str">
            <v>MIPI_HSI_CTRL_RX_DATA</v>
          </cell>
        </row>
        <row r="391">
          <cell r="AD391" t="str">
            <v>MIPI_HSI_CTRL_RX_FLAG</v>
          </cell>
        </row>
        <row r="392">
          <cell r="AD392" t="str">
            <v>MIPI_HSI_CTRL_RX_READY</v>
          </cell>
        </row>
        <row r="393">
          <cell r="AD393" t="str">
            <v>MIPI_HSI_CTRL_RX_WAKE</v>
          </cell>
        </row>
        <row r="394">
          <cell r="AD394" t="str">
            <v>MIPI_HSI_CTRL_TX_DATA</v>
          </cell>
        </row>
        <row r="395">
          <cell r="AD395" t="str">
            <v>MIPI_HSI_CTRL_TX_FLAG</v>
          </cell>
        </row>
        <row r="396">
          <cell r="AD396" t="str">
            <v>MIPI_HSI_CTRL_TX_READY</v>
          </cell>
        </row>
        <row r="397">
          <cell r="AD397" t="str">
            <v>MIPI_HSI_CTRL_TX_WAKE</v>
          </cell>
        </row>
        <row r="398">
          <cell r="AD398" t="str">
            <v>MLB_MLBCLK</v>
          </cell>
        </row>
        <row r="399">
          <cell r="AD399" t="str">
            <v>MLB_MLBDAT</v>
          </cell>
        </row>
        <row r="400">
          <cell r="AD400" t="str">
            <v>MLB_MLBSIG</v>
          </cell>
        </row>
        <row r="401">
          <cell r="AD401" t="str">
            <v>MMDC_CALIBRATION</v>
          </cell>
        </row>
        <row r="402">
          <cell r="AD402" t="str">
            <v>MMDC_DRAM_A[</v>
          </cell>
        </row>
        <row r="403">
          <cell r="AD403" t="str">
            <v>MMDC_DRAM_CAS</v>
          </cell>
        </row>
        <row r="404">
          <cell r="AD404" t="str">
            <v>MMDC_DRAM_CS[</v>
          </cell>
        </row>
        <row r="405">
          <cell r="AD405" t="str">
            <v>MMDC_DRAM_CS[</v>
          </cell>
        </row>
        <row r="406">
          <cell r="AD406" t="str">
            <v>MMDC_DRAM_D[</v>
          </cell>
        </row>
        <row r="407">
          <cell r="AD407" t="str">
            <v>MMDC_DRAM_DQM[</v>
          </cell>
        </row>
        <row r="408">
          <cell r="AD408" t="str">
            <v>MMDC_DRAM_ODT[</v>
          </cell>
        </row>
        <row r="409">
          <cell r="AD409" t="str">
            <v>MMDC_DRAM_ODT[</v>
          </cell>
        </row>
        <row r="410">
          <cell r="AD410" t="str">
            <v>MMDC_DRAM_RAS</v>
          </cell>
        </row>
        <row r="411">
          <cell r="AD411" t="str">
            <v>MMDC_DRAM_RESET</v>
          </cell>
        </row>
        <row r="412">
          <cell r="AD412" t="str">
            <v>MMDC_DRAM_SDBA[</v>
          </cell>
        </row>
        <row r="413">
          <cell r="AD413" t="str">
            <v>MMDC_DRAM_SDCKE[</v>
          </cell>
        </row>
        <row r="414">
          <cell r="AD414" t="str">
            <v>MMDC_DRAM_SDCLK0</v>
          </cell>
        </row>
        <row r="415">
          <cell r="AD415" t="str">
            <v>MMDC_DRAM_SDCLK1</v>
          </cell>
        </row>
        <row r="416">
          <cell r="AD416" t="str">
            <v>MMDC_DRAM_SDQS[</v>
          </cell>
        </row>
        <row r="417">
          <cell r="AD417" t="str">
            <v>MMDC_DRAM_SDWE</v>
          </cell>
        </row>
        <row r="418">
          <cell r="AD418" t="str">
            <v>MMDC_MMDC_DEBUG[</v>
          </cell>
        </row>
        <row r="419">
          <cell r="AD419" t="str">
            <v>MSHC_BS</v>
          </cell>
        </row>
        <row r="420">
          <cell r="AD420" t="str">
            <v>MSHC_D[</v>
          </cell>
        </row>
        <row r="421">
          <cell r="AD421" t="str">
            <v>MSHC_D[</v>
          </cell>
        </row>
        <row r="422">
          <cell r="AD422" t="str">
            <v>OBSERVE_MUX_OBSRV_INT_OUT0</v>
          </cell>
        </row>
        <row r="423">
          <cell r="AD423" t="str">
            <v>OBSERVE_MUX_OBSRV_INT_OUT1</v>
          </cell>
        </row>
        <row r="424">
          <cell r="AD424" t="str">
            <v>OBSERVE_MUX_OBSRV_INT_OUT2</v>
          </cell>
        </row>
        <row r="425">
          <cell r="AD425" t="str">
            <v>OBSERVE_MUX_OBSRV_INT_OUT3</v>
          </cell>
        </row>
        <row r="426">
          <cell r="AD426" t="str">
            <v>OBSERVE_MUX_OBSRV_INT_OUT4</v>
          </cell>
        </row>
        <row r="427">
          <cell r="AD427" t="str">
            <v>OCOTP_CTRL_WRAPPER_FUSE_LATCHED</v>
          </cell>
        </row>
        <row r="428">
          <cell r="AD428" t="str">
            <v>OSC32K_32K_OUT</v>
          </cell>
        </row>
        <row r="429">
          <cell r="AD429" t="str">
            <v>OWIRE_LINE</v>
          </cell>
        </row>
        <row r="430">
          <cell r="AD430" t="str">
            <v>PCIE_CTRL_DIAG_STATUS_BUS_MUX[</v>
          </cell>
        </row>
        <row r="431">
          <cell r="AD431" t="str">
            <v>PHY_DTB[</v>
          </cell>
        </row>
        <row r="432">
          <cell r="AD432" t="str">
            <v>PHY_TCK</v>
          </cell>
        </row>
        <row r="433">
          <cell r="AD433" t="str">
            <v>PHY_TDI</v>
          </cell>
        </row>
        <row r="434">
          <cell r="AD434" t="str">
            <v>PHY_TDO</v>
          </cell>
        </row>
        <row r="435">
          <cell r="AD435" t="str">
            <v>PHY_TMS</v>
          </cell>
        </row>
        <row r="436">
          <cell r="AD436" t="str">
            <v>PL301_PER1_HADDR[</v>
          </cell>
        </row>
        <row r="437">
          <cell r="AD437" t="str">
            <v>PL301_PER1_HBURST[</v>
          </cell>
        </row>
        <row r="438">
          <cell r="AD438" t="str">
            <v>PL301_PER1_HMASTLOCK</v>
          </cell>
        </row>
        <row r="439">
          <cell r="AD439" t="str">
            <v>PL301_PER1_HPROT[</v>
          </cell>
        </row>
        <row r="440">
          <cell r="AD440" t="str">
            <v>PL301_PER1_HREADYOUT</v>
          </cell>
        </row>
        <row r="441">
          <cell r="AD441" t="str">
            <v>PL301_PER1_HRESP</v>
          </cell>
        </row>
        <row r="442">
          <cell r="AD442" t="str">
            <v>PL301_PER1_HSIZE[</v>
          </cell>
        </row>
        <row r="443">
          <cell r="AD443" t="str">
            <v>PL301_PER1_HWRITE</v>
          </cell>
        </row>
        <row r="444">
          <cell r="AD444" t="str">
            <v>PWM_PWMO</v>
          </cell>
        </row>
        <row r="445">
          <cell r="AD445" t="str">
            <v>QUADSPI_SCKFA</v>
          </cell>
        </row>
        <row r="446">
          <cell r="AD446" t="str">
            <v>QUADSPI_PCSFA</v>
          </cell>
        </row>
        <row r="447">
          <cell r="AD447" t="str">
            <v>QUADSPI_IOFA[</v>
          </cell>
        </row>
        <row r="448">
          <cell r="AD448" t="str">
            <v>QUADSPI_SCKFB</v>
          </cell>
        </row>
        <row r="449">
          <cell r="AD449" t="str">
            <v>QUADSPI_PCSFB</v>
          </cell>
        </row>
        <row r="450">
          <cell r="AD450" t="str">
            <v>QUADSPI_IOFB[</v>
          </cell>
        </row>
        <row r="451">
          <cell r="AD451" t="str">
            <v>GPMI_ALE</v>
          </cell>
        </row>
        <row r="452">
          <cell r="AD452" t="str">
            <v>GPMI_CE0N</v>
          </cell>
        </row>
        <row r="453">
          <cell r="AD453" t="str">
            <v>GPMI_CE1N</v>
          </cell>
        </row>
        <row r="454">
          <cell r="AD454" t="str">
            <v>GPMI_CE2N</v>
          </cell>
        </row>
        <row r="455">
          <cell r="AD455" t="str">
            <v>GPMI_CE3N</v>
          </cell>
        </row>
        <row r="456">
          <cell r="AD456" t="str">
            <v>GPMI_CE4N</v>
          </cell>
        </row>
        <row r="457">
          <cell r="AD457" t="str">
            <v>GPMI_CE5N</v>
          </cell>
        </row>
        <row r="458">
          <cell r="AD458" t="str">
            <v>GPMI_CE6N</v>
          </cell>
        </row>
        <row r="459">
          <cell r="AD459" t="str">
            <v>GPMI_CE7N</v>
          </cell>
        </row>
        <row r="460">
          <cell r="AD460" t="str">
            <v>GPMI_CLE</v>
          </cell>
        </row>
        <row r="461">
          <cell r="AD461" t="str">
            <v>GPMI_D0</v>
          </cell>
        </row>
        <row r="462">
          <cell r="AD462" t="str">
            <v>GPMI_D1</v>
          </cell>
        </row>
        <row r="463">
          <cell r="AD463" t="str">
            <v>GPMI_D10</v>
          </cell>
        </row>
        <row r="464">
          <cell r="AD464" t="str">
            <v>GPMI_D11</v>
          </cell>
        </row>
        <row r="465">
          <cell r="AD465" t="str">
            <v>GPMI_D12</v>
          </cell>
        </row>
        <row r="466">
          <cell r="AD466" t="str">
            <v>GPMI_D13</v>
          </cell>
        </row>
        <row r="467">
          <cell r="AD467" t="str">
            <v>GPMI_D14</v>
          </cell>
        </row>
        <row r="468">
          <cell r="AD468" t="str">
            <v>GPMI_D15</v>
          </cell>
        </row>
        <row r="469">
          <cell r="AD469" t="str">
            <v>GPMI_D2</v>
          </cell>
        </row>
        <row r="470">
          <cell r="AD470" t="str">
            <v>GPMI_D3</v>
          </cell>
        </row>
        <row r="471">
          <cell r="AD471" t="str">
            <v>GPMI_D4</v>
          </cell>
        </row>
        <row r="472">
          <cell r="AD472" t="str">
            <v>GPMI_D5</v>
          </cell>
        </row>
        <row r="473">
          <cell r="AD473" t="str">
            <v>GPMI_D6</v>
          </cell>
        </row>
        <row r="474">
          <cell r="AD474" t="str">
            <v>GPMI_D7</v>
          </cell>
        </row>
        <row r="475">
          <cell r="AD475" t="str">
            <v>GPMI_D8</v>
          </cell>
        </row>
        <row r="476">
          <cell r="AD476" t="str">
            <v>GPMI_D9</v>
          </cell>
        </row>
        <row r="477">
          <cell r="AD477" t="str">
            <v>GPMI_DQS</v>
          </cell>
        </row>
        <row r="478">
          <cell r="AD478" t="str">
            <v>GPMI_RDN</v>
          </cell>
        </row>
        <row r="479">
          <cell r="AD479" t="str">
            <v>GPMI_READY0</v>
          </cell>
        </row>
        <row r="480">
          <cell r="AD480" t="str">
            <v>GPMI_READY1</v>
          </cell>
        </row>
        <row r="481">
          <cell r="AD481" t="str">
            <v>GPMI_READY2</v>
          </cell>
        </row>
        <row r="482">
          <cell r="AD482" t="str">
            <v>GPMI_READY3</v>
          </cell>
        </row>
        <row r="483">
          <cell r="AD483" t="str">
            <v>GPMI_READY4</v>
          </cell>
        </row>
        <row r="484">
          <cell r="AD484" t="str">
            <v>GPMI_READY5</v>
          </cell>
        </row>
        <row r="485">
          <cell r="AD485" t="str">
            <v>GPMI_READY6</v>
          </cell>
        </row>
        <row r="486">
          <cell r="AD486" t="str">
            <v>GPMI_READY7</v>
          </cell>
        </row>
        <row r="487">
          <cell r="AD487" t="str">
            <v>GPMI_RESETN</v>
          </cell>
        </row>
        <row r="488">
          <cell r="AD488" t="str">
            <v>GPMI_WRN</v>
          </cell>
        </row>
        <row r="489">
          <cell r="AD489" t="str">
            <v>SATA_PHY_DTB[</v>
          </cell>
        </row>
        <row r="490">
          <cell r="AD490" t="str">
            <v>SATA_PHY_TCK</v>
          </cell>
        </row>
        <row r="491">
          <cell r="AD491" t="str">
            <v>SATA_PHY_TDI</v>
          </cell>
        </row>
        <row r="492">
          <cell r="AD492" t="str">
            <v>SATA_PHY_TDO</v>
          </cell>
        </row>
        <row r="493">
          <cell r="AD493" t="str">
            <v>SATA_PHY_TMS</v>
          </cell>
        </row>
        <row r="494">
          <cell r="AD494" t="str">
            <v>SCC_FAIL_STATE</v>
          </cell>
        </row>
        <row r="495">
          <cell r="AD495" t="str">
            <v>SCC_RANDOM</v>
          </cell>
        </row>
        <row r="496">
          <cell r="AD496" t="str">
            <v>SCC_RANDOM_V</v>
          </cell>
        </row>
        <row r="497">
          <cell r="AD497" t="str">
            <v>SCC_SEC_STATE</v>
          </cell>
        </row>
        <row r="498">
          <cell r="AD498" t="str">
            <v>SDMA_DEBUG_BUS_DEVICE[</v>
          </cell>
        </row>
        <row r="499">
          <cell r="AD499" t="str">
            <v>SDMA_DEBUG_BUS_ERROR</v>
          </cell>
        </row>
        <row r="500">
          <cell r="AD500" t="str">
            <v>SDMA_DEBUG_BUS_RWB</v>
          </cell>
        </row>
        <row r="501">
          <cell r="AD501" t="str">
            <v>SDMA_DEBUG_CORE_RUN</v>
          </cell>
        </row>
        <row r="502">
          <cell r="AD502" t="str">
            <v>SDMA_DEBUG_CORE_STATE[</v>
          </cell>
        </row>
        <row r="503">
          <cell r="AD503" t="str">
            <v>SDMA_DEBUG_EVENT_CHANNEL[</v>
          </cell>
        </row>
        <row r="504">
          <cell r="AD504" t="str">
            <v>SDMA_DEBUG_EVENT_CHANNEL_SEL</v>
          </cell>
        </row>
        <row r="505">
          <cell r="AD505" t="str">
            <v>SDMA_DEBUG_EVT_CHN_LINES[</v>
          </cell>
        </row>
        <row r="506">
          <cell r="AD506" t="str">
            <v>SDMA_DEBUG_MATCHED_DMBUS</v>
          </cell>
        </row>
        <row r="507">
          <cell r="AD507" t="str">
            <v>SDMA_DEBUG_MODE</v>
          </cell>
        </row>
        <row r="508">
          <cell r="AD508" t="str">
            <v>SDMA_DEBUG_PC[</v>
          </cell>
        </row>
        <row r="509">
          <cell r="AD509" t="str">
            <v>SDMA_DEBUG_RTBUFFER_WRITE</v>
          </cell>
        </row>
        <row r="510">
          <cell r="AD510" t="str">
            <v>SDMA_DEBUG_YIELD</v>
          </cell>
        </row>
        <row r="511">
          <cell r="AD511" t="str">
            <v>SDMA_SDMA_EXT_EVENT[</v>
          </cell>
        </row>
        <row r="512">
          <cell r="AD512" t="str">
            <v>SDMA_SDMA_EXT_EVENT[</v>
          </cell>
        </row>
        <row r="513">
          <cell r="AD513" t="str">
            <v>SIMV2_CLK0</v>
          </cell>
        </row>
        <row r="514">
          <cell r="AD514" t="str">
            <v>SIMV2_CLK1</v>
          </cell>
        </row>
        <row r="515">
          <cell r="AD515" t="str">
            <v>SIMV2_PD0</v>
          </cell>
        </row>
        <row r="516">
          <cell r="AD516" t="str">
            <v>SIMV2_PD1</v>
          </cell>
        </row>
        <row r="517">
          <cell r="AD517" t="str">
            <v>SIMV2_RST0</v>
          </cell>
        </row>
        <row r="518">
          <cell r="AD518" t="str">
            <v>SIMV2_RST1</v>
          </cell>
        </row>
        <row r="519">
          <cell r="AD519" t="str">
            <v>SIMV2_RX0</v>
          </cell>
        </row>
        <row r="520">
          <cell r="AD520" t="str">
            <v>SIMV2_RX1</v>
          </cell>
        </row>
        <row r="521">
          <cell r="AD521" t="str">
            <v>SIMV2_SIM_RCV_CLK_TEST</v>
          </cell>
        </row>
        <row r="522">
          <cell r="AD522" t="str">
            <v>SIMV2_SIM_TX_CLK_TEST</v>
          </cell>
        </row>
        <row r="523">
          <cell r="AD523" t="str">
            <v>SIMV2_TX0</v>
          </cell>
        </row>
        <row r="524">
          <cell r="AD524" t="str">
            <v>SIMV2_TX1</v>
          </cell>
        </row>
        <row r="525">
          <cell r="AD525" t="str">
            <v>SIMV2_VEN0</v>
          </cell>
        </row>
        <row r="526">
          <cell r="AD526" t="str">
            <v>SIMV2_VEN1</v>
          </cell>
        </row>
        <row r="527">
          <cell r="AD527" t="str">
            <v>SJC_DE_B</v>
          </cell>
        </row>
        <row r="528">
          <cell r="AD528" t="str">
            <v>SJC_TCK</v>
          </cell>
        </row>
        <row r="529">
          <cell r="AD529" t="str">
            <v>SJC_TDI</v>
          </cell>
        </row>
        <row r="530">
          <cell r="AD530" t="str">
            <v>SJC_TDO</v>
          </cell>
        </row>
        <row r="531">
          <cell r="AD531" t="str">
            <v>SJC_TMS</v>
          </cell>
        </row>
        <row r="532">
          <cell r="AD532" t="str">
            <v>SJC_TRSTB</v>
          </cell>
        </row>
        <row r="533">
          <cell r="AD533" t="str">
            <v>SJC_DONE</v>
          </cell>
        </row>
        <row r="534">
          <cell r="AD534" t="str">
            <v>SJC_FAIL</v>
          </cell>
        </row>
        <row r="535">
          <cell r="AD535" t="str">
            <v>SJC_JTAG_ACT</v>
          </cell>
        </row>
        <row r="536">
          <cell r="AD536" t="str">
            <v>SJC_MOD</v>
          </cell>
        </row>
        <row r="537">
          <cell r="AD537" t="str">
            <v>SNVS_HP_WRAPPER_SNVS_VIO_5</v>
          </cell>
        </row>
        <row r="538">
          <cell r="AD538" t="str">
            <v>SNVS_HP_WRAPPER_SNVS_VIO_5_CTL</v>
          </cell>
        </row>
        <row r="539">
          <cell r="AD539" t="str">
            <v>SNVS_LP_WRAPPER_SNVS_TD1</v>
          </cell>
        </row>
        <row r="540">
          <cell r="AD540" t="str">
            <v>SNVS_LP_WRAPPER_SNVS_WAKEUP_ALARM</v>
          </cell>
        </row>
        <row r="541">
          <cell r="AD541" t="str">
            <v>SNVS_LP_WRAPPER_SNVS_ALARM_AUT[</v>
          </cell>
        </row>
        <row r="542">
          <cell r="AD542" t="str">
            <v>SNVS_LP_WRAPPER_BTN</v>
          </cell>
        </row>
        <row r="543">
          <cell r="AD543" t="str">
            <v>SPDIF_IN1</v>
          </cell>
        </row>
        <row r="544">
          <cell r="AD544" t="str">
            <v>SPDIF_OUT1</v>
          </cell>
        </row>
        <row r="545">
          <cell r="AD545" t="str">
            <v>SPDIF_PLOCK</v>
          </cell>
        </row>
        <row r="546">
          <cell r="AD546" t="str">
            <v>SPDIF_SPDIF_EXTCLK</v>
          </cell>
        </row>
        <row r="547">
          <cell r="AD547" t="str">
            <v>SPDIF_SRCLK</v>
          </cell>
        </row>
        <row r="548">
          <cell r="AD548" t="str">
            <v>SRC_BOOT_MODE[</v>
          </cell>
        </row>
        <row r="549">
          <cell r="AD549" t="str">
            <v>SRC_BT_CFG[</v>
          </cell>
        </row>
        <row r="550">
          <cell r="AD550" t="str">
            <v>SRC_INT_BOOT</v>
          </cell>
        </row>
        <row r="551">
          <cell r="AD551" t="str">
            <v>SRC_POR_B</v>
          </cell>
        </row>
        <row r="552">
          <cell r="AD552" t="str">
            <v>SRC_RESET_B</v>
          </cell>
        </row>
        <row r="553">
          <cell r="AD553" t="str">
            <v>SRC_ANY_PU_RST</v>
          </cell>
        </row>
        <row r="554">
          <cell r="AD554" t="str">
            <v>SRC_EARLY_RST</v>
          </cell>
        </row>
        <row r="555">
          <cell r="AD555" t="str">
            <v>SRC_SYSTEM_RST</v>
          </cell>
        </row>
        <row r="556">
          <cell r="AD556" t="str">
            <v>SRC_TESTER_ACK</v>
          </cell>
        </row>
        <row r="557">
          <cell r="AD557" t="str">
            <v>SRTC_SRTCALARM</v>
          </cell>
        </row>
        <row r="558">
          <cell r="AD558" t="str">
            <v>SRTC_SRTCCKIL</v>
          </cell>
        </row>
        <row r="559">
          <cell r="AD559" t="str">
            <v>SRTC_SRTC_ALARM_DEB</v>
          </cell>
        </row>
        <row r="560">
          <cell r="AD560" t="str">
            <v>TCU_TEST_MODE</v>
          </cell>
        </row>
        <row r="561">
          <cell r="AD561" t="str">
            <v>THDIODE_THDIODE</v>
          </cell>
        </row>
        <row r="562">
          <cell r="AD562" t="str">
            <v>TPSMP_CLK</v>
          </cell>
        </row>
        <row r="563">
          <cell r="AD563" t="str">
            <v>TPSMP_HDATA[</v>
          </cell>
        </row>
        <row r="564">
          <cell r="AD564" t="str">
            <v>TPSMP_HDATA_DIR</v>
          </cell>
        </row>
        <row r="565">
          <cell r="AD565" t="str">
            <v>TPSMP_HTRANS[</v>
          </cell>
        </row>
        <row r="566">
          <cell r="AD566" t="str">
            <v>UART_CTS</v>
          </cell>
        </row>
        <row r="567">
          <cell r="AD567" t="str">
            <v>UART_DCD</v>
          </cell>
        </row>
        <row r="568">
          <cell r="AD568" t="str">
            <v>UART_DSR</v>
          </cell>
        </row>
        <row r="569">
          <cell r="AD569" t="str">
            <v>UART_DTR</v>
          </cell>
        </row>
        <row r="570">
          <cell r="AD570" t="str">
            <v>UART_RI</v>
          </cell>
        </row>
        <row r="571">
          <cell r="AD571" t="str">
            <v>UART_RTS</v>
          </cell>
        </row>
        <row r="572">
          <cell r="AD572" t="str">
            <v>UART_RXD_MUX</v>
          </cell>
        </row>
        <row r="573">
          <cell r="AD573" t="str">
            <v>UART_TXD_MUX</v>
          </cell>
        </row>
        <row r="574">
          <cell r="AD574" t="str">
            <v>UART_RXD</v>
          </cell>
        </row>
        <row r="575">
          <cell r="AD575" t="str">
            <v>UART_RXD_IR</v>
          </cell>
        </row>
        <row r="576">
          <cell r="AD576" t="str">
            <v>UART_TXD</v>
          </cell>
        </row>
        <row r="577">
          <cell r="AD577" t="str">
            <v>UART_TXD_IR</v>
          </cell>
        </row>
        <row r="578">
          <cell r="AD578" t="str">
            <v>USBOH3_H1USB_PWRCTL_WAKEUP</v>
          </cell>
        </row>
        <row r="579">
          <cell r="AD579" t="str">
            <v>USBOH3_H2_DATA</v>
          </cell>
        </row>
        <row r="580">
          <cell r="AD580" t="str">
            <v>USBOH3_H2_STROBE</v>
          </cell>
        </row>
        <row r="581">
          <cell r="AD581" t="str">
            <v>USBOH3_H3_DATA</v>
          </cell>
        </row>
        <row r="582">
          <cell r="AD582" t="str">
            <v>USBOH3_H3_STROBE</v>
          </cell>
        </row>
        <row r="583">
          <cell r="AD583" t="str">
            <v>USBOH3_OTGUSB_HOST_MODE</v>
          </cell>
        </row>
        <row r="584">
          <cell r="AD584" t="str">
            <v>USBOH3_OTGUSB_PWRCTL_WAKEUP</v>
          </cell>
        </row>
        <row r="585">
          <cell r="AD585" t="str">
            <v>USBOH3_USBH1_OC</v>
          </cell>
        </row>
        <row r="586">
          <cell r="AD586" t="str">
            <v>USBOH3_USBH1_PWR</v>
          </cell>
        </row>
        <row r="587">
          <cell r="AD587" t="str">
            <v>USBOH3_USBOTG_OC</v>
          </cell>
        </row>
        <row r="588">
          <cell r="AD588" t="str">
            <v>USBOH3_USBOTG_PWR</v>
          </cell>
        </row>
        <row r="589">
          <cell r="AD589" t="str">
            <v>USBOH3_UH2_DFD_OUT[</v>
          </cell>
        </row>
        <row r="590">
          <cell r="AD590" t="str">
            <v>USBOH3_UH3_DFD_OUT[</v>
          </cell>
        </row>
        <row r="591">
          <cell r="AD591" t="str">
            <v>USBPHY_DN</v>
          </cell>
        </row>
        <row r="592">
          <cell r="AD592" t="str">
            <v>USBPHY_DP</v>
          </cell>
        </row>
        <row r="593">
          <cell r="AD593" t="str">
            <v>USDHC_CD</v>
          </cell>
        </row>
        <row r="594">
          <cell r="AD594" t="str">
            <v>USDHC_CLK</v>
          </cell>
        </row>
        <row r="595">
          <cell r="AD595" t="str">
            <v>USDHC_CLKO</v>
          </cell>
        </row>
        <row r="596">
          <cell r="AD596" t="str">
            <v>USDHC_CLKI</v>
          </cell>
        </row>
        <row r="597">
          <cell r="AD597" t="str">
            <v>USDHC_CMD</v>
          </cell>
        </row>
        <row r="598">
          <cell r="AD598" t="str">
            <v>USDHC_DAT0</v>
          </cell>
        </row>
        <row r="599">
          <cell r="AD599" t="str">
            <v>USDHC_DAT1</v>
          </cell>
        </row>
        <row r="600">
          <cell r="AD600" t="str">
            <v>USDHC_DAT2</v>
          </cell>
        </row>
        <row r="601">
          <cell r="AD601" t="str">
            <v>USDHC_DAT3</v>
          </cell>
        </row>
        <row r="602">
          <cell r="AD602" t="str">
            <v>USDHC_DAT4</v>
          </cell>
        </row>
        <row r="603">
          <cell r="AD603" t="str">
            <v>USDHC_DAT5</v>
          </cell>
        </row>
        <row r="604">
          <cell r="AD604" t="str">
            <v>USDHC_DAT6</v>
          </cell>
        </row>
        <row r="605">
          <cell r="AD605" t="str">
            <v>USDHC_DAT7</v>
          </cell>
        </row>
        <row r="606">
          <cell r="AD606" t="str">
            <v>USDHC_LCTL</v>
          </cell>
        </row>
        <row r="607">
          <cell r="AD607" t="str">
            <v>USDHC_RST</v>
          </cell>
        </row>
        <row r="608">
          <cell r="AD608" t="str">
            <v>USDHC_VSELECT</v>
          </cell>
        </row>
        <row r="609">
          <cell r="AD609" t="str">
            <v>USDHC_WP</v>
          </cell>
        </row>
        <row r="610">
          <cell r="AD610" t="str">
            <v>USDHC_USDHC_DEBUG[</v>
          </cell>
        </row>
        <row r="611">
          <cell r="AD611" t="str">
            <v>WDOG_WDOG_B</v>
          </cell>
        </row>
        <row r="612">
          <cell r="AD612" t="str">
            <v>WDOG_WDOG_RST_B_DEB</v>
          </cell>
        </row>
        <row r="613">
          <cell r="AD613" t="str">
            <v>WEIM_RDY</v>
          </cell>
        </row>
        <row r="614">
          <cell r="AD614" t="str">
            <v>WEIM_RDY</v>
          </cell>
        </row>
        <row r="615">
          <cell r="AD615" t="str">
            <v>WEIM_WEIM_A[</v>
          </cell>
        </row>
        <row r="616">
          <cell r="AD616" t="str">
            <v>WEIM_WEIM_BCLK</v>
          </cell>
        </row>
        <row r="617">
          <cell r="AD617" t="str">
            <v>WEIM_ACLK_FREERUN</v>
          </cell>
        </row>
        <row r="618">
          <cell r="AD618" t="str">
            <v>WEIM_WEIM_CRE</v>
          </cell>
        </row>
        <row r="619">
          <cell r="AD619" t="str">
            <v>WEIM_WEIM_CRE_SEL</v>
          </cell>
        </row>
        <row r="620">
          <cell r="AD620" t="str">
            <v>WEIM_WEIM_CS[</v>
          </cell>
        </row>
        <row r="621">
          <cell r="AD621" t="str">
            <v>WEIM_WEIM_CS[</v>
          </cell>
        </row>
        <row r="622">
          <cell r="AD622" t="str">
            <v>WEIM_WEIM_CS[</v>
          </cell>
        </row>
        <row r="623">
          <cell r="AD623" t="str">
            <v>WEIM_WEIM_CS[</v>
          </cell>
        </row>
        <row r="624">
          <cell r="AD624" t="str">
            <v>WEIM_WEIM_CS[</v>
          </cell>
        </row>
        <row r="625">
          <cell r="AD625" t="str">
            <v>WEIM_WEIM_CS[</v>
          </cell>
        </row>
        <row r="626">
          <cell r="AD626" t="str">
            <v>WEIM_WEIM_D[</v>
          </cell>
        </row>
        <row r="627">
          <cell r="AD627" t="str">
            <v>WEIM_WEIM_D[</v>
          </cell>
        </row>
        <row r="628">
          <cell r="AD628" t="str">
            <v>WEIM_WEIM_D[</v>
          </cell>
        </row>
        <row r="629">
          <cell r="AD629" t="str">
            <v>WEIM_WEIM_D[</v>
          </cell>
        </row>
        <row r="630">
          <cell r="AD630" t="str">
            <v>WEIM_WEIM_DA_A[</v>
          </cell>
        </row>
        <row r="631">
          <cell r="AD631" t="str">
            <v>WEIM_WEIM_DA_A[</v>
          </cell>
        </row>
        <row r="632">
          <cell r="AD632" t="str">
            <v>WEIM_WEIM_DTACK_B</v>
          </cell>
        </row>
        <row r="633">
          <cell r="AD633" t="str">
            <v>WEIM_WEIM_EB[</v>
          </cell>
        </row>
        <row r="634">
          <cell r="AD634" t="str">
            <v>WEIM_WEIM_EB[</v>
          </cell>
        </row>
        <row r="635">
          <cell r="AD635" t="str">
            <v>WEIM_WEIM_LBA</v>
          </cell>
        </row>
        <row r="636">
          <cell r="AD636" t="str">
            <v>WEIM_WEIM_OE</v>
          </cell>
        </row>
        <row r="637">
          <cell r="AD637" t="str">
            <v>WEIM_WEIM_RW</v>
          </cell>
        </row>
        <row r="638">
          <cell r="AD638" t="str">
            <v>WEIM_WEIM_WAIT</v>
          </cell>
        </row>
      </sheetData>
      <sheetData sheetId="10"/>
      <sheetData sheetId="11">
        <row r="2">
          <cell r="A2" t="str">
            <v>SLOW</v>
          </cell>
        </row>
      </sheetData>
      <sheetData sheetId="12"/>
      <sheetData sheetId="13"/>
      <sheetData sheetId="14">
        <row r="2">
          <cell r="A2" t="str">
            <v>SLOW</v>
          </cell>
          <cell r="B2" t="str">
            <v>Low</v>
          </cell>
          <cell r="C2" t="str">
            <v>Disabled</v>
          </cell>
          <cell r="D2" t="str">
            <v>Disabled</v>
          </cell>
          <cell r="E2" t="str">
            <v>NA</v>
          </cell>
          <cell r="F2" t="str">
            <v>Keep</v>
          </cell>
          <cell r="G2" t="str">
            <v>Disabled</v>
          </cell>
          <cell r="H2" t="str">
            <v>CMOS</v>
          </cell>
          <cell r="I2" t="str">
            <v>3_LEVEL</v>
          </cell>
          <cell r="J2" t="str">
            <v>regular</v>
          </cell>
          <cell r="K2" t="str">
            <v>High</v>
          </cell>
          <cell r="L2" t="str">
            <v>Disabled</v>
          </cell>
        </row>
        <row r="3">
          <cell r="A3" t="str">
            <v>FAST</v>
          </cell>
          <cell r="B3" t="str">
            <v>Medium</v>
          </cell>
          <cell r="C3" t="str">
            <v>Enabled</v>
          </cell>
          <cell r="D3" t="str">
            <v>Enabled</v>
          </cell>
          <cell r="E3" t="str">
            <v>100KOhm PD</v>
          </cell>
          <cell r="F3" t="str">
            <v>Pull</v>
          </cell>
          <cell r="G3" t="str">
            <v>Enabled</v>
          </cell>
          <cell r="H3" t="str">
            <v>DDR2</v>
          </cell>
          <cell r="I3" t="str">
            <v>4_LEVEL</v>
          </cell>
          <cell r="J3" t="str">
            <v>Max</v>
          </cell>
          <cell r="K3" t="str">
            <v>Low</v>
          </cell>
          <cell r="L3" t="str">
            <v>Enabled</v>
          </cell>
        </row>
        <row r="4">
          <cell r="A4" t="str">
            <v>CFG(SLOW)</v>
          </cell>
          <cell r="B4" t="str">
            <v>High</v>
          </cell>
          <cell r="C4" t="str">
            <v>CFG(Enabled)</v>
          </cell>
          <cell r="D4" t="str">
            <v>CFG(Enabled)</v>
          </cell>
          <cell r="E4" t="str">
            <v>100KOhm PU</v>
          </cell>
          <cell r="F4" t="str">
            <v>CFG(Pull)</v>
          </cell>
          <cell r="G4" t="str">
            <v>CFG(Enabled)</v>
          </cell>
          <cell r="H4" t="str">
            <v>CFG(CMOS)</v>
          </cell>
          <cell r="I4" t="str">
            <v>CFG(3_LEVEL)</v>
          </cell>
          <cell r="J4" t="str">
            <v>CFG(Regular)</v>
          </cell>
          <cell r="K4" t="str">
            <v>CFG(High)</v>
          </cell>
          <cell r="L4" t="str">
            <v>CFG(Enabled)</v>
          </cell>
        </row>
        <row r="5">
          <cell r="A5" t="str">
            <v>CFG(FAST)</v>
          </cell>
          <cell r="B5" t="str">
            <v>Max</v>
          </cell>
          <cell r="C5" t="str">
            <v>CFG(Disabled)</v>
          </cell>
          <cell r="D5" t="str">
            <v>CFG(Disabled)</v>
          </cell>
          <cell r="E5" t="str">
            <v>47KOhm PU</v>
          </cell>
          <cell r="F5" t="str">
            <v>CFG(Keep)</v>
          </cell>
          <cell r="G5" t="str">
            <v>CFG(Disabled)</v>
          </cell>
          <cell r="H5" t="str">
            <v>CFG(DDR2)</v>
          </cell>
          <cell r="I5" t="str">
            <v>CFG(4_LEVEL)</v>
          </cell>
          <cell r="J5" t="str">
            <v>CFG(Max)</v>
          </cell>
          <cell r="K5" t="str">
            <v>CFG(Low)</v>
          </cell>
          <cell r="L5" t="str">
            <v>CFG(Disabled)</v>
          </cell>
        </row>
        <row r="6">
          <cell r="A6" t="str">
            <v>NA</v>
          </cell>
          <cell r="B6" t="str">
            <v>CFG(Low)</v>
          </cell>
          <cell r="C6" t="str">
            <v>NA</v>
          </cell>
          <cell r="D6" t="str">
            <v>NA</v>
          </cell>
          <cell r="E6" t="str">
            <v>22KOhm PU</v>
          </cell>
          <cell r="F6" t="str">
            <v>NA</v>
          </cell>
          <cell r="G6" t="str">
            <v>NA</v>
          </cell>
          <cell r="H6" t="str">
            <v>NA</v>
          </cell>
          <cell r="I6" t="str">
            <v>NA</v>
          </cell>
          <cell r="J6" t="str">
            <v>NA</v>
          </cell>
          <cell r="K6" t="str">
            <v>NA</v>
          </cell>
          <cell r="L6" t="str">
            <v>NA</v>
          </cell>
        </row>
        <row r="7">
          <cell r="A7" t="str">
            <v>Nom</v>
          </cell>
          <cell r="B7" t="str">
            <v>CFG(Medium)</v>
          </cell>
          <cell r="E7" t="str">
            <v>CFG(100KOhm PD)</v>
          </cell>
        </row>
        <row r="8">
          <cell r="B8" t="str">
            <v>CFG(High)</v>
          </cell>
          <cell r="E8" t="str">
            <v>CFG(100KOhm PU)</v>
          </cell>
        </row>
        <row r="9">
          <cell r="B9" t="str">
            <v>CFG(Max)</v>
          </cell>
          <cell r="E9" t="str">
            <v>CFG(47KOhm PU)</v>
          </cell>
        </row>
        <row r="10">
          <cell r="B10" t="str">
            <v>NA</v>
          </cell>
          <cell r="E10" t="str">
            <v>CFG(22KOhm PU)</v>
          </cell>
        </row>
        <row r="11">
          <cell r="B11" t="str">
            <v>Nom</v>
          </cell>
          <cell r="E11" t="str">
            <v>CFG(NA)</v>
          </cell>
        </row>
      </sheetData>
      <sheetData sheetId="15"/>
      <sheetData sheetId="16"/>
      <sheetData sheetId="17"/>
      <sheetData sheetId="18">
        <row r="2">
          <cell r="A2" t="str">
            <v>NONE</v>
          </cell>
        </row>
      </sheetData>
      <sheetData sheetId="19"/>
      <sheetData sheetId="20">
        <row r="2">
          <cell r="A2" t="str">
            <v>NONE</v>
          </cell>
        </row>
        <row r="3">
          <cell r="A3" t="str">
            <v>PADN</v>
          </cell>
        </row>
        <row r="4">
          <cell r="A4" t="str">
            <v>GPIO</v>
          </cell>
        </row>
        <row r="5">
          <cell r="A5" t="str">
            <v>GPIOT</v>
          </cell>
        </row>
        <row r="6">
          <cell r="A6" t="str">
            <v>DDR</v>
          </cell>
        </row>
        <row r="7">
          <cell r="A7" t="str">
            <v>DDRCLK</v>
          </cell>
        </row>
        <row r="8">
          <cell r="A8" t="str">
            <v>ZQPAD</v>
          </cell>
        </row>
        <row r="9">
          <cell r="A9" t="str">
            <v>LVDS_OLD</v>
          </cell>
        </row>
        <row r="10">
          <cell r="A10" t="str">
            <v>ANALOG</v>
          </cell>
        </row>
        <row r="11">
          <cell r="A11" t="str">
            <v>ANALOGT</v>
          </cell>
        </row>
        <row r="12">
          <cell r="A12" t="str">
            <v>ANALOGDDR</v>
          </cell>
        </row>
        <row r="13">
          <cell r="A13" t="str">
            <v>anatop</v>
          </cell>
        </row>
        <row r="14">
          <cell r="A14" t="str">
            <v>bump_top_1_ref_and_alt_200b</v>
          </cell>
        </row>
        <row r="16">
          <cell r="A16" t="str">
            <v>post_cln40lp</v>
          </cell>
        </row>
        <row r="17">
          <cell r="A17" t="str">
            <v>sata2_1_top</v>
          </cell>
        </row>
        <row r="18">
          <cell r="A18" t="str">
            <v>snvs_lp_wrapper</v>
          </cell>
        </row>
        <row r="19">
          <cell r="A19" t="str">
            <v>HDMI_TX</v>
          </cell>
        </row>
        <row r="20">
          <cell r="A20" t="str">
            <v>LVDS</v>
          </cell>
        </row>
        <row r="21">
          <cell r="A21" t="str">
            <v>mipi_core</v>
          </cell>
        </row>
        <row r="22">
          <cell r="A22" t="str">
            <v>fa_test_struct_cmos040</v>
          </cell>
        </row>
        <row r="23">
          <cell r="A23" t="str">
            <v>ssp_pads_wb_7m5x1z_25v_resref_x1</v>
          </cell>
        </row>
        <row r="24">
          <cell r="A24" t="str">
            <v>ssp_pads_x1</v>
          </cell>
        </row>
        <row r="25">
          <cell r="A25" t="str">
            <v>ssp_x1</v>
          </cell>
        </row>
        <row r="26">
          <cell r="A26" t="str">
            <v>vpu</v>
          </cell>
        </row>
        <row r="27">
          <cell r="A27" t="str">
            <v>mlb_phy</v>
          </cell>
        </row>
        <row r="28">
          <cell r="A28" t="str">
            <v>gpu3d</v>
          </cell>
        </row>
        <row r="29">
          <cell r="A29" t="str">
            <v>fastmix</v>
          </cell>
        </row>
        <row r="30">
          <cell r="A30" t="str">
            <v>simba</v>
          </cell>
        </row>
        <row r="31">
          <cell r="A31" t="str">
            <v>CORNER</v>
          </cell>
        </row>
        <row r="40">
          <cell r="A40" t="str">
            <v>LVIO</v>
          </cell>
        </row>
        <row r="41">
          <cell r="A41" t="str">
            <v>HVIO</v>
          </cell>
        </row>
        <row r="42">
          <cell r="A42" t="str">
            <v>UHIO</v>
          </cell>
        </row>
        <row r="43">
          <cell r="A43" t="str">
            <v>I2C</v>
          </cell>
        </row>
        <row r="45">
          <cell r="A45" t="str">
            <v>VDD</v>
          </cell>
        </row>
        <row r="46">
          <cell r="A46" t="str">
            <v>VDD_CODEX</v>
          </cell>
        </row>
        <row r="47">
          <cell r="A47" t="str">
            <v>VSS</v>
          </cell>
        </row>
        <row r="48">
          <cell r="A48" t="str">
            <v>VSS_CODEX</v>
          </cell>
        </row>
        <row r="49">
          <cell r="A49" t="str">
            <v>VSS_CODEX_NOBSR</v>
          </cell>
        </row>
        <row r="50">
          <cell r="A50" t="str">
            <v>VDDCORE</v>
          </cell>
        </row>
        <row r="51">
          <cell r="A51" t="str">
            <v>VSSCORE</v>
          </cell>
        </row>
        <row r="52">
          <cell r="A52" t="str">
            <v>VDDCORE2</v>
          </cell>
        </row>
        <row r="53">
          <cell r="A53" t="str">
            <v>VDDCORE2_CODEX</v>
          </cell>
        </row>
        <row r="54">
          <cell r="A54" t="str">
            <v>VSSCORE2</v>
          </cell>
        </row>
        <row r="56">
          <cell r="A56" t="str">
            <v>OVDD</v>
          </cell>
        </row>
        <row r="57">
          <cell r="A57" t="str">
            <v>OVDD2P5</v>
          </cell>
        </row>
        <row r="58">
          <cell r="A58" t="str">
            <v>OVSS</v>
          </cell>
        </row>
        <row r="59">
          <cell r="A59" t="str">
            <v>OVDDUSB</v>
          </cell>
        </row>
        <row r="60">
          <cell r="A60" t="str">
            <v>OVSSUSB</v>
          </cell>
        </row>
        <row r="61">
          <cell r="A61" t="str">
            <v>OVDDUSBTC</v>
          </cell>
        </row>
        <row r="62">
          <cell r="A62" t="str">
            <v>OVSSUSBTC</v>
          </cell>
        </row>
        <row r="64">
          <cell r="A64" t="str">
            <v>DDR3</v>
          </cell>
        </row>
        <row r="65">
          <cell r="A65" t="str">
            <v>DDR3CLK</v>
          </cell>
        </row>
        <row r="66">
          <cell r="A66" t="str">
            <v>CALIBRATION</v>
          </cell>
        </row>
        <row r="67">
          <cell r="A67" t="str">
            <v>DDR2</v>
          </cell>
        </row>
        <row r="68">
          <cell r="A68" t="str">
            <v>DDR2CLK</v>
          </cell>
        </row>
        <row r="69">
          <cell r="A69" t="str">
            <v>LPDDR2</v>
          </cell>
        </row>
        <row r="70">
          <cell r="A70" t="str">
            <v>LPDDR2CLK</v>
          </cell>
        </row>
        <row r="71">
          <cell r="A71" t="str">
            <v>LPDDR2CALIB</v>
          </cell>
        </row>
        <row r="74">
          <cell r="A74" t="str">
            <v>ANALOG25</v>
          </cell>
        </row>
        <row r="75">
          <cell r="A75" t="str">
            <v>ANALOG50</v>
          </cell>
        </row>
        <row r="76">
          <cell r="A76" t="str">
            <v>ANALOGNOESD</v>
          </cell>
        </row>
        <row r="77">
          <cell r="A77" t="str">
            <v>ANALOGESD</v>
          </cell>
        </row>
        <row r="78">
          <cell r="A78" t="str">
            <v>ANALOGESD_CODEX</v>
          </cell>
        </row>
        <row r="79">
          <cell r="A79" t="str">
            <v>SATA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A3" t="str">
            <v>RGMII_TXC</v>
          </cell>
        </row>
      </sheetData>
      <sheetData sheetId="29"/>
      <sheetData sheetId="30">
        <row r="3">
          <cell r="A3" t="str">
            <v>PCIE_GND</v>
          </cell>
          <cell r="B3" t="str">
            <v>PCIE_GND</v>
          </cell>
          <cell r="D3" t="str">
            <v>PCIE</v>
          </cell>
          <cell r="G3" t="str">
            <v>.gd</v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</row>
        <row r="4">
          <cell r="A4" t="str">
            <v>PCIE_RXP</v>
          </cell>
          <cell r="B4" t="str">
            <v>PCIE_RXP</v>
          </cell>
          <cell r="D4" t="str">
            <v>PCIE</v>
          </cell>
          <cell r="G4" t="str">
            <v>.rx0_p</v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</row>
        <row r="5">
          <cell r="A5" t="str">
            <v>PCIE_VP</v>
          </cell>
          <cell r="B5" t="str">
            <v>PCIE_VP</v>
          </cell>
          <cell r="D5" t="str">
            <v>PCIE</v>
          </cell>
          <cell r="G5" t="str">
            <v>.vp</v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</row>
        <row r="6">
          <cell r="A6" t="str">
            <v>PCIE_GND</v>
          </cell>
          <cell r="B6" t="str">
            <v>PCIE_GND</v>
          </cell>
          <cell r="D6" t="str">
            <v>PCIE</v>
          </cell>
          <cell r="G6" t="str">
            <v>.gd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</row>
        <row r="7">
          <cell r="A7" t="e">
            <v>#REF!</v>
          </cell>
          <cell r="B7" t="e">
            <v>#REF!</v>
          </cell>
          <cell r="D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</row>
        <row r="8">
          <cell r="A8" t="str">
            <v>PCIE_RXM</v>
          </cell>
          <cell r="B8" t="str">
            <v>PCIE_RXM</v>
          </cell>
          <cell r="D8" t="str">
            <v>PCIE</v>
          </cell>
          <cell r="G8" t="str">
            <v>.rx0_m</v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</row>
        <row r="9">
          <cell r="A9" t="str">
            <v>PCIE_TXP</v>
          </cell>
          <cell r="B9" t="str">
            <v>PCIE_TXP</v>
          </cell>
          <cell r="D9" t="str">
            <v>PCIE</v>
          </cell>
          <cell r="G9" t="str">
            <v>.tx0_p</v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</row>
        <row r="10">
          <cell r="A10" t="str">
            <v>PCIE_TXM</v>
          </cell>
          <cell r="B10" t="str">
            <v>PCIE_TXM</v>
          </cell>
          <cell r="D10" t="str">
            <v>PCIE</v>
          </cell>
          <cell r="G10" t="str">
            <v>.tx0_m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</row>
        <row r="11">
          <cell r="A11" t="str">
            <v>PCIE_GND</v>
          </cell>
          <cell r="B11" t="str">
            <v>PCIE_GND</v>
          </cell>
          <cell r="D11" t="str">
            <v>PCIE</v>
          </cell>
          <cell r="G11" t="str">
            <v>.gd</v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</row>
        <row r="12">
          <cell r="A12" t="str">
            <v>PCIE_VPH</v>
          </cell>
          <cell r="B12" t="str">
            <v>PCIE_VPH</v>
          </cell>
          <cell r="D12" t="str">
            <v>PCIE</v>
          </cell>
          <cell r="G12" t="str">
            <v>.vph</v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</row>
        <row r="13">
          <cell r="A13" t="str">
            <v>PCIE_REXT</v>
          </cell>
          <cell r="B13" t="str">
            <v>PCIE_REXT</v>
          </cell>
          <cell r="D13" t="str">
            <v>PCIE</v>
          </cell>
          <cell r="G13" t="str">
            <v>.resref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</row>
        <row r="14">
          <cell r="A14" t="str">
            <v>PCIE_GND</v>
          </cell>
          <cell r="B14" t="str">
            <v>PCIE_GND</v>
          </cell>
          <cell r="D14" t="str">
            <v>PCIE</v>
          </cell>
          <cell r="G14" t="str">
            <v>.gd</v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</row>
        <row r="15">
          <cell r="A15" t="e">
            <v>#REF!</v>
          </cell>
          <cell r="B15" t="e">
            <v>#REF!</v>
          </cell>
          <cell r="D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</row>
        <row r="16">
          <cell r="A16" t="e">
            <v>#REF!</v>
          </cell>
          <cell r="B16" t="e">
            <v>#REF!</v>
          </cell>
          <cell r="D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</row>
        <row r="17">
          <cell r="A17" t="e">
            <v>#REF!</v>
          </cell>
          <cell r="B17" t="e">
            <v>#REF!</v>
          </cell>
          <cell r="D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</row>
        <row r="18">
          <cell r="A18" t="str">
            <v>HDMI_CLKP</v>
          </cell>
          <cell r="B18" t="str">
            <v>HDMI_CLKP</v>
          </cell>
          <cell r="D18" t="str">
            <v>HDMI</v>
          </cell>
          <cell r="G18" t="str">
            <v>.HDMI_TMDSCLKP</v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</row>
        <row r="19">
          <cell r="A19" t="str">
            <v>HDMI_CLKM</v>
          </cell>
          <cell r="B19" t="str">
            <v>HDMI_CLKM</v>
          </cell>
          <cell r="D19" t="str">
            <v>HDMI</v>
          </cell>
          <cell r="G19" t="str">
            <v>.HDMI_TMDSCLKN</v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</row>
        <row r="20">
          <cell r="A20" t="str">
            <v>HDMI_D0P</v>
          </cell>
          <cell r="B20" t="str">
            <v>HDMI_D0P</v>
          </cell>
          <cell r="D20" t="str">
            <v>HDMI</v>
          </cell>
          <cell r="G20" t="str">
            <v>.HDMI_TMDSDATAP[0]</v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</row>
        <row r="21">
          <cell r="A21" t="str">
            <v>HDMI_GND</v>
          </cell>
          <cell r="B21" t="str">
            <v>HDMI_GND</v>
          </cell>
          <cell r="D21" t="str">
            <v>HDMI</v>
          </cell>
          <cell r="G21" t="str">
            <v>.HDMI_AGND</v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</row>
        <row r="22">
          <cell r="A22" t="str">
            <v>HDMI_D0M</v>
          </cell>
          <cell r="B22" t="str">
            <v>HDMI_D0M</v>
          </cell>
          <cell r="D22" t="str">
            <v>HDMI</v>
          </cell>
          <cell r="G22" t="str">
            <v>.HDMI_TMDSDATAN[0]</v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</row>
        <row r="23">
          <cell r="A23" t="str">
            <v>HDMI_D1P</v>
          </cell>
          <cell r="B23" t="str">
            <v>HDMI_D1P</v>
          </cell>
          <cell r="D23" t="str">
            <v>HDMI</v>
          </cell>
          <cell r="G23" t="str">
            <v>.HDMI_TMDSDATAP[1]</v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</row>
        <row r="24">
          <cell r="A24" t="str">
            <v>HDMI_D2P</v>
          </cell>
          <cell r="B24" t="str">
            <v>HDMI_D2P</v>
          </cell>
          <cell r="D24" t="str">
            <v>HDMI</v>
          </cell>
          <cell r="G24" t="str">
            <v>.HDMI_TMDSDATAP[2]</v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</row>
        <row r="25">
          <cell r="A25" t="str">
            <v>HDMI_GND</v>
          </cell>
          <cell r="B25" t="str">
            <v>HDMI_GND</v>
          </cell>
          <cell r="D25" t="str">
            <v>HDMI</v>
          </cell>
          <cell r="G25" t="str">
            <v>.HDMI_AGND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</row>
        <row r="26">
          <cell r="A26" t="e">
            <v>#REF!</v>
          </cell>
          <cell r="B26" t="e">
            <v>#REF!</v>
          </cell>
          <cell r="D26" t="e">
            <v>#REF!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</row>
        <row r="27">
          <cell r="A27" t="str">
            <v>HDMI_D2M</v>
          </cell>
          <cell r="B27" t="str">
            <v>HDMI_D2M</v>
          </cell>
          <cell r="D27" t="str">
            <v>HDMI</v>
          </cell>
          <cell r="G27" t="str">
            <v>.HDMI_TMDSDATAN[2]</v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</row>
        <row r="28">
          <cell r="A28" t="str">
            <v>HDMI_VP</v>
          </cell>
          <cell r="B28" t="str">
            <v>HDMI_VP</v>
          </cell>
          <cell r="D28" t="str">
            <v>HDMI</v>
          </cell>
          <cell r="G28" t="str">
            <v>.HDMI_VP</v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</row>
        <row r="29">
          <cell r="A29" t="str">
            <v>HDMI_GND</v>
          </cell>
          <cell r="B29" t="str">
            <v>HDMI_GND</v>
          </cell>
          <cell r="D29" t="str">
            <v>HDMI</v>
          </cell>
          <cell r="G29" t="str">
            <v>.HDMI_AGND</v>
          </cell>
          <cell r="H29" t="str">
            <v/>
          </cell>
          <cell r="I29" t="e">
            <v>#REF!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</row>
        <row r="30">
          <cell r="A30" t="str">
            <v>HDMI_VPH</v>
          </cell>
          <cell r="B30" t="str">
            <v>HDMI_VPH</v>
          </cell>
          <cell r="D30" t="str">
            <v>HDMI</v>
          </cell>
          <cell r="G30" t="str">
            <v>.HDMI_VPH</v>
          </cell>
          <cell r="H30" t="str">
            <v/>
          </cell>
          <cell r="I30" t="e">
            <v>#REF!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</row>
        <row r="31">
          <cell r="A31" t="str">
            <v>HDMI_REF</v>
          </cell>
          <cell r="B31" t="str">
            <v>HDMI_REF</v>
          </cell>
          <cell r="D31" t="str">
            <v>HDMI</v>
          </cell>
          <cell r="G31" t="str">
            <v>.HDMI_REXT</v>
          </cell>
          <cell r="H31" t="str">
            <v/>
          </cell>
          <cell r="I31" t="e">
            <v>#REF!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e">
            <v>#REF!</v>
          </cell>
        </row>
        <row r="32">
          <cell r="A32" t="str">
            <v>HDMI_HPD</v>
          </cell>
          <cell r="B32" t="str">
            <v>HDMI_HPD</v>
          </cell>
          <cell r="D32" t="str">
            <v>HDMI</v>
          </cell>
          <cell r="G32" t="str">
            <v>.HDMI_HPD</v>
          </cell>
          <cell r="H32" t="str">
            <v/>
          </cell>
          <cell r="I32" t="e">
            <v>#REF!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</row>
        <row r="33">
          <cell r="A33" t="str">
            <v>HDMI_DDCCEC</v>
          </cell>
          <cell r="B33" t="str">
            <v>HDMI_DDCCEC</v>
          </cell>
          <cell r="D33" t="str">
            <v>HDMI</v>
          </cell>
          <cell r="G33" t="str">
            <v>.HDMI_DDCCEC</v>
          </cell>
          <cell r="H33" t="str">
            <v/>
          </cell>
          <cell r="I33" t="e">
            <v>#REF!</v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e">
            <v>#REF!</v>
          </cell>
        </row>
        <row r="34">
          <cell r="A34" t="e">
            <v>#REF!</v>
          </cell>
          <cell r="B34" t="e">
            <v>#REF!</v>
          </cell>
          <cell r="D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  <cell r="K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</row>
        <row r="35">
          <cell r="A35" t="e">
            <v>#REF!</v>
          </cell>
          <cell r="B35" t="e">
            <v>#REF!</v>
          </cell>
          <cell r="D35" t="e">
            <v>#REF!</v>
          </cell>
          <cell r="G35" t="e">
            <v>#REF!</v>
          </cell>
          <cell r="H35" t="e">
            <v>#REF!</v>
          </cell>
          <cell r="I35" t="e">
            <v>#REF!</v>
          </cell>
          <cell r="J35" t="e">
            <v>#REF!</v>
          </cell>
          <cell r="K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</row>
        <row r="36">
          <cell r="A36" t="e">
            <v>#REF!</v>
          </cell>
          <cell r="B36" t="e">
            <v>#REF!</v>
          </cell>
          <cell r="D36" t="e">
            <v>#REF!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K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</row>
        <row r="37">
          <cell r="A37" t="e">
            <v>#REF!</v>
          </cell>
          <cell r="B37" t="e">
            <v>#REF!</v>
          </cell>
          <cell r="D37" t="e">
            <v>#REF!</v>
          </cell>
          <cell r="G37" t="e">
            <v>#REF!</v>
          </cell>
          <cell r="H37" t="e">
            <v>#REF!</v>
          </cell>
          <cell r="I37" t="e">
            <v>#REF!</v>
          </cell>
          <cell r="J37" t="e">
            <v>#REF!</v>
          </cell>
          <cell r="K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</row>
        <row r="38">
          <cell r="A38" t="e">
            <v>#REF!</v>
          </cell>
          <cell r="B38" t="e">
            <v>#REF!</v>
          </cell>
          <cell r="D38" t="e">
            <v>#REF!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K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</row>
        <row r="39">
          <cell r="A39" t="e">
            <v>#REF!</v>
          </cell>
          <cell r="B39" t="e">
            <v>#REF!</v>
          </cell>
          <cell r="D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  <cell r="J39" t="e">
            <v>#REF!</v>
          </cell>
          <cell r="K39" t="e">
            <v>#REF!</v>
          </cell>
          <cell r="L39" t="e">
            <v>#REF!</v>
          </cell>
          <cell r="M39" t="e">
            <v>#REF!</v>
          </cell>
          <cell r="N39" t="e">
            <v>#REF!</v>
          </cell>
        </row>
        <row r="40">
          <cell r="A40" t="e">
            <v>#REF!</v>
          </cell>
          <cell r="B40" t="e">
            <v>#REF!</v>
          </cell>
          <cell r="D40" t="e">
            <v>#REF!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K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</row>
        <row r="41">
          <cell r="A41" t="e">
            <v>#REF!</v>
          </cell>
          <cell r="B41" t="e">
            <v>#REF!</v>
          </cell>
          <cell r="D41" t="e">
            <v>#REF!</v>
          </cell>
          <cell r="G41" t="e">
            <v>#REF!</v>
          </cell>
          <cell r="H41" t="e">
            <v>#REF!</v>
          </cell>
          <cell r="I41" t="e">
            <v>#REF!</v>
          </cell>
          <cell r="J41" t="e">
            <v>#REF!</v>
          </cell>
          <cell r="K41" t="e">
            <v>#REF!</v>
          </cell>
          <cell r="L41" t="e">
            <v>#REF!</v>
          </cell>
          <cell r="M41" t="e">
            <v>#REF!</v>
          </cell>
          <cell r="N41" t="e">
            <v>#REF!</v>
          </cell>
        </row>
        <row r="42">
          <cell r="A42" t="e">
            <v>#REF!</v>
          </cell>
          <cell r="B42" t="e">
            <v>#REF!</v>
          </cell>
          <cell r="D42" t="e">
            <v>#REF!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K42" t="e">
            <v>#REF!</v>
          </cell>
          <cell r="L42" t="e">
            <v>#REF!</v>
          </cell>
          <cell r="M42" t="e">
            <v>#REF!</v>
          </cell>
          <cell r="N42" t="e">
            <v>#REF!</v>
          </cell>
        </row>
        <row r="43">
          <cell r="A43" t="e">
            <v>#REF!</v>
          </cell>
          <cell r="B43" t="e">
            <v>#REF!</v>
          </cell>
          <cell r="D43" t="e">
            <v>#REF!</v>
          </cell>
          <cell r="G43" t="e">
            <v>#REF!</v>
          </cell>
          <cell r="H43" t="e">
            <v>#REF!</v>
          </cell>
          <cell r="I43" t="e">
            <v>#REF!</v>
          </cell>
          <cell r="J43" t="e">
            <v>#REF!</v>
          </cell>
          <cell r="K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</row>
        <row r="44">
          <cell r="A44" t="e">
            <v>#REF!</v>
          </cell>
          <cell r="B44" t="e">
            <v>#REF!</v>
          </cell>
          <cell r="D44" t="e">
            <v>#REF!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</row>
        <row r="45">
          <cell r="A45" t="e">
            <v>#REF!</v>
          </cell>
          <cell r="B45" t="e">
            <v>#REF!</v>
          </cell>
          <cell r="D45" t="e">
            <v>#REF!</v>
          </cell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</row>
        <row r="46">
          <cell r="A46" t="e">
            <v>#REF!</v>
          </cell>
          <cell r="B46" t="e">
            <v>#REF!</v>
          </cell>
          <cell r="D46" t="e">
            <v>#REF!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</row>
        <row r="47">
          <cell r="A47" t="e">
            <v>#REF!</v>
          </cell>
          <cell r="B47" t="e">
            <v>#REF!</v>
          </cell>
          <cell r="D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</row>
        <row r="48">
          <cell r="A48" t="e">
            <v>#REF!</v>
          </cell>
          <cell r="B48" t="e">
            <v>#REF!</v>
          </cell>
          <cell r="D48" t="e">
            <v>#REF!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</row>
        <row r="49">
          <cell r="A49" t="e">
            <v>#REF!</v>
          </cell>
          <cell r="B49" t="e">
            <v>#REF!</v>
          </cell>
          <cell r="D49" t="e">
            <v>#REF!</v>
          </cell>
          <cell r="G49" t="e">
            <v>#REF!</v>
          </cell>
          <cell r="H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</row>
        <row r="50">
          <cell r="A50" t="e">
            <v>#REF!</v>
          </cell>
          <cell r="B50" t="e">
            <v>#REF!</v>
          </cell>
          <cell r="D50" t="e">
            <v>#REF!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K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</row>
        <row r="51">
          <cell r="A51" t="e">
            <v>#REF!</v>
          </cell>
          <cell r="B51" t="e">
            <v>#REF!</v>
          </cell>
          <cell r="D51" t="e">
            <v>#REF!</v>
          </cell>
          <cell r="G51" t="e">
            <v>#REF!</v>
          </cell>
          <cell r="H51" t="e">
            <v>#REF!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N51" t="str">
            <v>simba.TRACE[3]</v>
          </cell>
        </row>
        <row r="52">
          <cell r="A52" t="e">
            <v>#REF!</v>
          </cell>
          <cell r="B52" t="e">
            <v>#REF!</v>
          </cell>
          <cell r="D52" t="e">
            <v>#REF!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  <cell r="L52" t="e">
            <v>#REF!</v>
          </cell>
          <cell r="M52" t="e">
            <v>#REF!</v>
          </cell>
          <cell r="N52" t="str">
            <v>simba.TRACE[4]</v>
          </cell>
        </row>
        <row r="53">
          <cell r="A53" t="e">
            <v>#REF!</v>
          </cell>
          <cell r="B53" t="e">
            <v>#REF!</v>
          </cell>
          <cell r="D53" t="e">
            <v>#REF!</v>
          </cell>
          <cell r="G53" t="e">
            <v>#REF!</v>
          </cell>
          <cell r="H53" t="e">
            <v>#REF!</v>
          </cell>
          <cell r="I53" t="e">
            <v>#REF!</v>
          </cell>
          <cell r="J53" t="e">
            <v>#REF!</v>
          </cell>
          <cell r="K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</row>
        <row r="54">
          <cell r="A54" t="e">
            <v>#REF!</v>
          </cell>
          <cell r="B54" t="e">
            <v>#REF!</v>
          </cell>
          <cell r="D54" t="e">
            <v>#REF!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</row>
        <row r="55">
          <cell r="A55" t="e">
            <v>#REF!</v>
          </cell>
          <cell r="B55" t="e">
            <v>#REF!</v>
          </cell>
          <cell r="D55" t="e">
            <v>#REF!</v>
          </cell>
          <cell r="G55" t="e">
            <v>#REF!</v>
          </cell>
          <cell r="H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</row>
        <row r="56">
          <cell r="A56" t="str">
            <v/>
          </cell>
          <cell r="B56">
            <v>0</v>
          </cell>
          <cell r="D56" t="str">
            <v/>
          </cell>
          <cell r="G56" t="str">
            <v/>
          </cell>
          <cell r="H56" t="e">
            <v>#REF!</v>
          </cell>
          <cell r="I56" t="e">
            <v>#REF!</v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</row>
        <row r="57">
          <cell r="A57" t="str">
            <v>CSI0_DAT19</v>
          </cell>
          <cell r="B57" t="str">
            <v>CSI0_DAT19</v>
          </cell>
          <cell r="D57" t="str">
            <v>IPU_CSI</v>
          </cell>
          <cell r="G57" t="str">
            <v>ipu1.CSI0_D[19]</v>
          </cell>
          <cell r="H57" t="e">
            <v>#REF!</v>
          </cell>
          <cell r="I57" t="str">
            <v/>
          </cell>
          <cell r="J57" t="str">
            <v>uart5.CTS</v>
          </cell>
          <cell r="K57" t="str">
            <v>sdma.DEBUG_PC[13]</v>
          </cell>
          <cell r="L57" t="str">
            <v>gpio6.GPIO[5]</v>
          </cell>
          <cell r="M57" t="str">
            <v>mmdc.MMDC_DEBUG[42]</v>
          </cell>
          <cell r="N57" t="str">
            <v>anatop.ANATOP_TESTO[9]</v>
          </cell>
        </row>
        <row r="58">
          <cell r="A58" t="str">
            <v>CSI0_DAT10</v>
          </cell>
          <cell r="B58" t="str">
            <v>CSI0_DAT10</v>
          </cell>
          <cell r="D58" t="str">
            <v>IPU_CSI</v>
          </cell>
          <cell r="G58" t="str">
            <v>ipu1.CSI0_D[10]</v>
          </cell>
          <cell r="H58" t="str">
            <v/>
          </cell>
          <cell r="I58" t="str">
            <v>pcie_ctrl.DIAG_STATUS_BUS_MUX[23]</v>
          </cell>
          <cell r="J58" t="str">
            <v>uart1.TXD_MUX</v>
          </cell>
          <cell r="K58" t="str">
            <v>sdma.DEBUG_PC[4]</v>
          </cell>
          <cell r="L58" t="str">
            <v>gpio5.GPIO[28]</v>
          </cell>
          <cell r="M58" t="str">
            <v>mmdc.MMDC_DEBUG[33]</v>
          </cell>
          <cell r="N58" t="str">
            <v>simba.TRACE[7]</v>
          </cell>
        </row>
        <row r="59">
          <cell r="A59" t="str">
            <v>CSI0_DAT9</v>
          </cell>
          <cell r="B59" t="str">
            <v>CSI0_DAT9</v>
          </cell>
          <cell r="D59" t="str">
            <v>IPU_CSI</v>
          </cell>
          <cell r="G59" t="str">
            <v>ipu1.CSI0_D[9]</v>
          </cell>
          <cell r="H59" t="str">
            <v>weim.WEIM_D[15]</v>
          </cell>
          <cell r="I59" t="str">
            <v>ecspi2.MISO</v>
          </cell>
          <cell r="J59" t="str">
            <v>kpp.ROW[7]</v>
          </cell>
          <cell r="K59" t="str">
            <v>i2c1.SCL</v>
          </cell>
          <cell r="L59" t="str">
            <v>gpio5.GPIO[27]</v>
          </cell>
          <cell r="M59" t="str">
            <v>mmdc.MMDC_DEBUG[48]</v>
          </cell>
          <cell r="N59" t="str">
            <v>simba.TRACE[6]</v>
          </cell>
        </row>
        <row r="60">
          <cell r="A60" t="str">
            <v>CSI0_DAT8</v>
          </cell>
          <cell r="B60" t="str">
            <v>CSI0_DAT8</v>
          </cell>
          <cell r="D60" t="str">
            <v>IPU_CSI</v>
          </cell>
          <cell r="G60" t="str">
            <v>ipu1.CSI0_D[8]</v>
          </cell>
          <cell r="H60" t="str">
            <v>weim.WEIM_D[6]</v>
          </cell>
          <cell r="I60" t="str">
            <v>ecspi2.SCLK</v>
          </cell>
          <cell r="J60" t="str">
            <v>kpp.COL[7]</v>
          </cell>
          <cell r="K60" t="str">
            <v>i2c1.SDA</v>
          </cell>
          <cell r="L60" t="str">
            <v>gpio5.GPIO[26]</v>
          </cell>
          <cell r="M60" t="str">
            <v>mmdc.MMDC_DEBUG[47]</v>
          </cell>
          <cell r="N60" t="str">
            <v>simba.TRACE[5]</v>
          </cell>
        </row>
        <row r="61">
          <cell r="A61" t="str">
            <v>NVCC_CSI</v>
          </cell>
          <cell r="B61" t="str">
            <v>NVCC_CSI</v>
          </cell>
          <cell r="D61" t="str">
            <v>IPU_CSI</v>
          </cell>
          <cell r="G61" t="str">
            <v/>
          </cell>
          <cell r="H61" t="str">
            <v>audmux.AUD3_RXC</v>
          </cell>
          <cell r="I61" t="str">
            <v>ecspi2.MOSI</v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</row>
        <row r="62">
          <cell r="A62" t="str">
            <v>CSI0_DAT7</v>
          </cell>
          <cell r="B62" t="str">
            <v>CSI0_DAT7</v>
          </cell>
          <cell r="D62" t="str">
            <v>IPU_CSI</v>
          </cell>
          <cell r="G62" t="str">
            <v>ipu1.CSI0_D[7]</v>
          </cell>
          <cell r="H62" t="str">
            <v>weim.WEIM_D[7]</v>
          </cell>
          <cell r="I62" t="str">
            <v/>
          </cell>
          <cell r="J62" t="str">
            <v>kpp.ROW[6]</v>
          </cell>
          <cell r="K62" t="str">
            <v>audmux.AUD3_RXD</v>
          </cell>
          <cell r="L62" t="str">
            <v>gpio5.GPIO[25]</v>
          </cell>
          <cell r="M62" t="str">
            <v>mmdc.MMDC_DEBUG[46]</v>
          </cell>
          <cell r="N62" t="e">
            <v>#REF!</v>
          </cell>
        </row>
        <row r="63">
          <cell r="A63" t="str">
            <v>CSI0_DAT6</v>
          </cell>
          <cell r="B63" t="str">
            <v>CSI0_DAT6</v>
          </cell>
          <cell r="D63" t="str">
            <v>IPU_CSI</v>
          </cell>
          <cell r="G63" t="str">
            <v>ipu1.CSI0_D[6]</v>
          </cell>
          <cell r="H63" t="str">
            <v/>
          </cell>
          <cell r="I63" t="str">
            <v>ecspi1.SS0</v>
          </cell>
          <cell r="J63" t="str">
            <v>kpp.COL[6]</v>
          </cell>
          <cell r="K63" t="str">
            <v>audmux.AUD3_TXFS</v>
          </cell>
          <cell r="L63" t="str">
            <v>gpio5.GPIO[24]</v>
          </cell>
          <cell r="M63" t="str">
            <v>mmdc.MMDC_DEBUG[45]</v>
          </cell>
          <cell r="N63" t="e">
            <v>#REF!</v>
          </cell>
        </row>
        <row r="64">
          <cell r="A64" t="str">
            <v>CSI0_DAT5</v>
          </cell>
          <cell r="B64" t="str">
            <v>CSI0_DAT5</v>
          </cell>
          <cell r="D64" t="str">
            <v>IPU_CSI</v>
          </cell>
          <cell r="G64" t="str">
            <v>ipu1.CSI0_D[5]</v>
          </cell>
          <cell r="H64" t="str">
            <v>weim.WEIM_D[5]</v>
          </cell>
          <cell r="I64" t="str">
            <v>ecspi1.MISO</v>
          </cell>
          <cell r="J64" t="str">
            <v>kpp.ROW[5]</v>
          </cell>
          <cell r="K64" t="str">
            <v>audmux.AUD3_TXD</v>
          </cell>
          <cell r="L64" t="str">
            <v>gpio5.GPIO[23]</v>
          </cell>
          <cell r="M64" t="str">
            <v>mmdc.MMDC_DEBUG[44]</v>
          </cell>
          <cell r="N64" t="e">
            <v>#REF!</v>
          </cell>
        </row>
        <row r="65">
          <cell r="A65" t="str">
            <v>NVCC_CSI</v>
          </cell>
          <cell r="B65" t="str">
            <v>NVCC_CSI</v>
          </cell>
          <cell r="D65" t="str">
            <v>IPU_CSI</v>
          </cell>
          <cell r="G65" t="str">
            <v/>
          </cell>
          <cell r="H65" t="str">
            <v/>
          </cell>
          <cell r="I65" t="str">
            <v>ecspi1.MOSI</v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>simba.EVENTO</v>
          </cell>
        </row>
        <row r="66">
          <cell r="A66" t="str">
            <v>CSI0_DATA_EN</v>
          </cell>
          <cell r="B66" t="str">
            <v>CSI0_DATA_EN</v>
          </cell>
          <cell r="D66" t="str">
            <v>IPU_CSI</v>
          </cell>
          <cell r="G66" t="str">
            <v>ipu1.CSI0_DATA_EN</v>
          </cell>
          <cell r="H66" t="str">
            <v>weim.WEIM_D[0]</v>
          </cell>
          <cell r="I66" t="str">
            <v>pcie_ctrl.DIAG_STATUS_BUS_MUX[14]</v>
          </cell>
          <cell r="J66" t="str">
            <v/>
          </cell>
          <cell r="K66" t="str">
            <v>sdma.DEBUG_PC[2]</v>
          </cell>
          <cell r="L66" t="str">
            <v>gpio5.GPIO[20]</v>
          </cell>
          <cell r="M66" t="str">
            <v>mmdc.MMDC_DEBUG[31]</v>
          </cell>
          <cell r="N66" t="str">
            <v>simba.TRCLK</v>
          </cell>
        </row>
        <row r="67">
          <cell r="A67" t="str">
            <v>CSI0_PIXCLK</v>
          </cell>
          <cell r="B67" t="str">
            <v>CSI0_PIXCLK</v>
          </cell>
          <cell r="D67" t="str">
            <v>IPU_CSI</v>
          </cell>
          <cell r="G67" t="str">
            <v>ipu1.CSI0_PIXCLK</v>
          </cell>
          <cell r="H67" t="str">
            <v/>
          </cell>
          <cell r="I67" t="str">
            <v>pcie_ctrl.DIAG_STATUS_BUS_MUX[13]</v>
          </cell>
          <cell r="J67" t="str">
            <v/>
          </cell>
          <cell r="K67" t="str">
            <v>sdma.DEBUG_PC[0]</v>
          </cell>
          <cell r="L67" t="str">
            <v>gpio5.GPIO[18]</v>
          </cell>
          <cell r="M67" t="str">
            <v>mmdc.MMDC_DEBUG[29]</v>
          </cell>
          <cell r="N67" t="str">
            <v/>
          </cell>
        </row>
        <row r="68">
          <cell r="A68" t="e">
            <v>#REF!</v>
          </cell>
          <cell r="B68" t="e">
            <v>#REF!</v>
          </cell>
          <cell r="D68" t="e">
            <v>#REF!</v>
          </cell>
          <cell r="G68" t="e">
            <v>#REF!</v>
          </cell>
          <cell r="H68" t="e">
            <v>#REF!</v>
          </cell>
          <cell r="I68" t="e">
            <v>#REF!</v>
          </cell>
          <cell r="J68" t="e">
            <v>#REF!</v>
          </cell>
          <cell r="K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</row>
        <row r="69">
          <cell r="A69" t="str">
            <v/>
          </cell>
          <cell r="B69">
            <v>0</v>
          </cell>
          <cell r="D69" t="str">
            <v/>
          </cell>
          <cell r="G69" t="str">
            <v/>
          </cell>
          <cell r="H69" t="str">
            <v/>
          </cell>
          <cell r="I69" t="str">
            <v>pcie_ctrl.DIAG_STATUS_BUS_MUX[12]</v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>simba.TRACE[1]</v>
          </cell>
        </row>
        <row r="70">
          <cell r="A70" t="str">
            <v>GPIO_19</v>
          </cell>
          <cell r="B70" t="str">
            <v>GPIO_19</v>
          </cell>
          <cell r="D70" t="str">
            <v>GPIO</v>
          </cell>
          <cell r="G70" t="str">
            <v>kpp.COL[5]</v>
          </cell>
          <cell r="H70" t="str">
            <v>enet.1588_EVENT0_OUT</v>
          </cell>
          <cell r="I70" t="str">
            <v/>
          </cell>
          <cell r="J70" t="str">
            <v>ccm.CLKO</v>
          </cell>
          <cell r="K70" t="str">
            <v>ecspi1.RDY</v>
          </cell>
          <cell r="L70" t="str">
            <v>gpio4.GPIO[5]</v>
          </cell>
          <cell r="M70" t="str">
            <v>enet.TX_ER</v>
          </cell>
          <cell r="N70" t="str">
            <v>simba.TRCTL</v>
          </cell>
        </row>
        <row r="71">
          <cell r="A71" t="str">
            <v>GPIO_18</v>
          </cell>
          <cell r="B71" t="str">
            <v>GPIO_18</v>
          </cell>
          <cell r="D71" t="str">
            <v>GPIO</v>
          </cell>
          <cell r="G71" t="str">
            <v>esai1.TX1</v>
          </cell>
          <cell r="H71" t="str">
            <v>enet.RX_CLK</v>
          </cell>
          <cell r="I71" t="str">
            <v>spdif.OUT1</v>
          </cell>
          <cell r="J71" t="str">
            <v>sdma.SDMA_EXT_EVENT[1]</v>
          </cell>
          <cell r="K71" t="str">
            <v>asrc.ASRC_EXT_CLK</v>
          </cell>
          <cell r="L71" t="str">
            <v>gpio7.GPIO[13]</v>
          </cell>
          <cell r="M71" t="str">
            <v>snvs_hp_wrapper.SNVS_VIO_5_CTL</v>
          </cell>
          <cell r="N71" t="str">
            <v>src.SYSTEM_RST</v>
          </cell>
        </row>
        <row r="72">
          <cell r="A72" t="str">
            <v>NVCC_GPIO</v>
          </cell>
          <cell r="B72" t="str">
            <v>NVCC_GPIO</v>
          </cell>
          <cell r="D72" t="str">
            <v>GPIO</v>
          </cell>
          <cell r="G72" t="str">
            <v/>
          </cell>
          <cell r="H72" t="str">
            <v/>
          </cell>
          <cell r="I72" t="str">
            <v>usdhc3.VSELECT</v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</row>
        <row r="73">
          <cell r="A73" t="str">
            <v>GPIO_17</v>
          </cell>
          <cell r="B73" t="str">
            <v>GPIO_17</v>
          </cell>
          <cell r="D73" t="str">
            <v>GPIO</v>
          </cell>
          <cell r="G73" t="str">
            <v>esai1.TX0</v>
          </cell>
          <cell r="H73" t="str">
            <v>enet.1588_EVENT3_IN</v>
          </cell>
          <cell r="I73" t="str">
            <v>ccm.PMIC_RDY</v>
          </cell>
          <cell r="J73" t="str">
            <v>sdma.SDMA_EXT_EVENT[0]</v>
          </cell>
          <cell r="K73" t="str">
            <v>spdif.OUT1</v>
          </cell>
          <cell r="L73" t="str">
            <v>gpio7.GPIO[12]</v>
          </cell>
          <cell r="M73" t="str">
            <v/>
          </cell>
          <cell r="N73" t="str">
            <v>sjc.JTAG_ACT</v>
          </cell>
        </row>
        <row r="74">
          <cell r="A74" t="str">
            <v>GPIO_16</v>
          </cell>
          <cell r="B74" t="str">
            <v>GPIO_16</v>
          </cell>
          <cell r="D74" t="str">
            <v>GPIO</v>
          </cell>
          <cell r="G74" t="str">
            <v>esai1.TX3_RX2</v>
          </cell>
          <cell r="H74" t="str">
            <v>enet.1588_EVENT2_IN</v>
          </cell>
          <cell r="I74" t="str">
            <v>enet.ANATOP_ETHERNET_REF_OUT</v>
          </cell>
          <cell r="J74" t="str">
            <v>usdhc1.LCTL</v>
          </cell>
          <cell r="K74" t="str">
            <v>spdif.IN1</v>
          </cell>
          <cell r="L74" t="str">
            <v>gpio7.GPIO[11]</v>
          </cell>
          <cell r="M74" t="str">
            <v>i2c3.SDA</v>
          </cell>
          <cell r="N74" t="str">
            <v>sjc.DE_B</v>
          </cell>
        </row>
        <row r="75">
          <cell r="A75" t="str">
            <v>GPIO_9</v>
          </cell>
          <cell r="B75" t="str">
            <v>GPIO_9</v>
          </cell>
          <cell r="D75" t="str">
            <v>GPIO</v>
          </cell>
          <cell r="G75" t="str">
            <v>esai1.FSR</v>
          </cell>
          <cell r="H75" t="str">
            <v>wdog1.WDOG_B</v>
          </cell>
          <cell r="I75" t="str">
            <v>kpp.COL[6]</v>
          </cell>
          <cell r="J75" t="str">
            <v>ccm.REF_EN_B</v>
          </cell>
          <cell r="K75" t="str">
            <v>pwm1.PWMO</v>
          </cell>
          <cell r="L75" t="str">
            <v>gpio1.GPIO[9]</v>
          </cell>
          <cell r="M75" t="str">
            <v>usdhc1.WP</v>
          </cell>
          <cell r="N75" t="str">
            <v>src.EARLY_RST</v>
          </cell>
        </row>
        <row r="76">
          <cell r="A76" t="e">
            <v>#REF!</v>
          </cell>
          <cell r="B76" t="e">
            <v>#REF!</v>
          </cell>
          <cell r="D76" t="e">
            <v>#REF!</v>
          </cell>
          <cell r="G76" t="e">
            <v>#REF!</v>
          </cell>
          <cell r="H76" t="e">
            <v>#REF!</v>
          </cell>
          <cell r="I76" t="e">
            <v>#REF!</v>
          </cell>
          <cell r="J76" t="e">
            <v>#REF!</v>
          </cell>
          <cell r="K76" t="e">
            <v>#REF!</v>
          </cell>
          <cell r="L76" t="e">
            <v>#REF!</v>
          </cell>
          <cell r="M76" t="e">
            <v>#REF!</v>
          </cell>
          <cell r="N76" t="e">
            <v>#REF!</v>
          </cell>
        </row>
        <row r="77">
          <cell r="A77" t="str">
            <v>GPIO_6</v>
          </cell>
          <cell r="B77" t="str">
            <v>GPIO_6</v>
          </cell>
          <cell r="D77" t="str">
            <v>GPIO</v>
          </cell>
          <cell r="G77" t="str">
            <v>esai1.SCKT</v>
          </cell>
          <cell r="H77" t="str">
            <v>observe_mux.OBSRV_INT_OUT1</v>
          </cell>
          <cell r="I77" t="str">
            <v>i2c3.SDA</v>
          </cell>
          <cell r="J77" t="str">
            <v>ccm.CCM_OUT_0</v>
          </cell>
          <cell r="K77" t="str">
            <v>csu.CSU_INT_DEB</v>
          </cell>
          <cell r="L77" t="str">
            <v>gpio1.GPIO[6]</v>
          </cell>
          <cell r="M77" t="str">
            <v>usdhc2.LCTL</v>
          </cell>
          <cell r="N77" t="str">
            <v>mlb.MLBSIG</v>
          </cell>
        </row>
        <row r="78">
          <cell r="A78" t="str">
            <v>NVCC_GPIO</v>
          </cell>
          <cell r="B78" t="str">
            <v>NVCC_GPIO</v>
          </cell>
          <cell r="D78" t="str">
            <v>GPIO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</row>
        <row r="79">
          <cell r="A79" t="e">
            <v>#REF!</v>
          </cell>
          <cell r="B79" t="e">
            <v>#REF!</v>
          </cell>
          <cell r="D79" t="e">
            <v>#REF!</v>
          </cell>
          <cell r="G79" t="e">
            <v>#REF!</v>
          </cell>
          <cell r="H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</row>
        <row r="80">
          <cell r="A80" t="str">
            <v>GPIO_5</v>
          </cell>
          <cell r="B80" t="str">
            <v>GPIO_5</v>
          </cell>
          <cell r="D80" t="str">
            <v>GPIO</v>
          </cell>
          <cell r="G80" t="str">
            <v>esai1.TX2_RX3</v>
          </cell>
          <cell r="H80" t="str">
            <v>observe_mux.OBSRV_INT_OUT4</v>
          </cell>
          <cell r="I80" t="str">
            <v>kpp.ROW[7]</v>
          </cell>
          <cell r="J80" t="str">
            <v>ccm.CLKO</v>
          </cell>
          <cell r="K80" t="str">
            <v>csu.CSU_ALARM_AUT[2]</v>
          </cell>
          <cell r="L80" t="str">
            <v>gpio1.GPIO[5]</v>
          </cell>
          <cell r="M80" t="str">
            <v>i2c3.SCL</v>
          </cell>
          <cell r="N80" t="str">
            <v>simba.EVENTI</v>
          </cell>
        </row>
        <row r="81">
          <cell r="A81" t="e">
            <v>#REF!</v>
          </cell>
          <cell r="B81" t="e">
            <v>#REF!</v>
          </cell>
          <cell r="D81" t="e">
            <v>#REF!</v>
          </cell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</row>
        <row r="82">
          <cell r="A82" t="str">
            <v>GPIO_0</v>
          </cell>
          <cell r="B82" t="str">
            <v>GPIO_0</v>
          </cell>
          <cell r="D82" t="str">
            <v>GPIO</v>
          </cell>
          <cell r="G82" t="str">
            <v>ccm.CLKO</v>
          </cell>
          <cell r="H82" t="str">
            <v/>
          </cell>
          <cell r="I82" t="str">
            <v>kpp.COL[5]</v>
          </cell>
          <cell r="J82" t="str">
            <v>asrc.ASRC_EXT_CLK</v>
          </cell>
          <cell r="K82" t="str">
            <v>epit1.EPITO</v>
          </cell>
          <cell r="L82" t="str">
            <v>gpio1.GPIO[0]</v>
          </cell>
          <cell r="M82" t="str">
            <v>usboh3.USBH1_PWR</v>
          </cell>
          <cell r="N82" t="str">
            <v>snvs_hp_wrapper.SNVS_VIO_5</v>
          </cell>
        </row>
        <row r="83">
          <cell r="A83" t="str">
            <v>GPIO_2</v>
          </cell>
          <cell r="B83" t="str">
            <v>GPIO_2</v>
          </cell>
          <cell r="D83" t="str">
            <v>GPIO</v>
          </cell>
          <cell r="G83" t="str">
            <v>esai1.FST</v>
          </cell>
          <cell r="H83" t="str">
            <v>observe_mux.OBSRV_INT_OUT2</v>
          </cell>
          <cell r="I83" t="str">
            <v>kpp.ROW[6]</v>
          </cell>
          <cell r="J83" t="str">
            <v>ccm.CCM_OUT_1</v>
          </cell>
          <cell r="K83" t="str">
            <v>csu.CSU_ALARM_AUT[0]</v>
          </cell>
          <cell r="L83" t="str">
            <v>gpio1.GPIO[2]</v>
          </cell>
          <cell r="M83" t="str">
            <v>usdhc2.WP</v>
          </cell>
          <cell r="N83" t="str">
            <v>mlb.MLBDAT</v>
          </cell>
        </row>
        <row r="84">
          <cell r="A84" t="str">
            <v>NVCC_GPIO</v>
          </cell>
          <cell r="B84" t="str">
            <v>NVCC_GPIO</v>
          </cell>
          <cell r="D84" t="str">
            <v>GPIO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</row>
        <row r="85">
          <cell r="A85" t="str">
            <v>KEY_COL1</v>
          </cell>
          <cell r="B85" t="str">
            <v>KEY_COL1</v>
          </cell>
          <cell r="D85" t="str">
            <v>GPIO</v>
          </cell>
          <cell r="G85" t="str">
            <v>ecspi1.MISO</v>
          </cell>
          <cell r="H85" t="str">
            <v>enet.MDIO</v>
          </cell>
          <cell r="I85" t="str">
            <v>audmux.AUD5_TXFS</v>
          </cell>
          <cell r="J85" t="str">
            <v>kpp.COL[1]</v>
          </cell>
          <cell r="K85" t="str">
            <v>uart5.TXD_MUX</v>
          </cell>
          <cell r="L85" t="str">
            <v>gpio4.GPIO[8]</v>
          </cell>
          <cell r="M85" t="str">
            <v>usdhc1.VSELECT</v>
          </cell>
          <cell r="N85" t="str">
            <v>pl301_sim_mx6dl_per1.HADDR[1]</v>
          </cell>
        </row>
        <row r="86">
          <cell r="A86" t="str">
            <v>KEY_COL4</v>
          </cell>
          <cell r="B86" t="str">
            <v>KEY_COL4</v>
          </cell>
          <cell r="D86" t="str">
            <v>GPIO</v>
          </cell>
          <cell r="G86" t="str">
            <v>can2.TXCAN</v>
          </cell>
          <cell r="H86" t="str">
            <v>ipu1.SISG[4]</v>
          </cell>
          <cell r="I86" t="str">
            <v>usboh3.USBOTG_OC</v>
          </cell>
          <cell r="J86" t="str">
            <v>kpp.COL[4]</v>
          </cell>
          <cell r="K86" t="str">
            <v>uart5.RTS</v>
          </cell>
          <cell r="L86" t="str">
            <v>gpio4.GPIO[14]</v>
          </cell>
          <cell r="M86" t="str">
            <v>mmdc.MMDC_DEBUG[49]</v>
          </cell>
          <cell r="N86" t="str">
            <v>pl301_sim_mx6dl_per1.HADDR[7]</v>
          </cell>
        </row>
        <row r="87">
          <cell r="A87" t="str">
            <v>NVCC_GPIO</v>
          </cell>
          <cell r="B87" t="str">
            <v>NVCC_GPIO</v>
          </cell>
          <cell r="D87" t="str">
            <v>GPIO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</row>
        <row r="88">
          <cell r="A88" t="str">
            <v>KEY_ROW1</v>
          </cell>
          <cell r="B88" t="str">
            <v>KEY_ROW1</v>
          </cell>
          <cell r="D88" t="str">
            <v>GPIO</v>
          </cell>
          <cell r="G88" t="str">
            <v>ecspi1.SS0</v>
          </cell>
          <cell r="H88" t="str">
            <v>enet.COL</v>
          </cell>
          <cell r="I88" t="str">
            <v>audmux.AUD5_RXD</v>
          </cell>
          <cell r="J88" t="str">
            <v>kpp.ROW[1]</v>
          </cell>
          <cell r="K88" t="str">
            <v>uart5.RXD_MUX</v>
          </cell>
          <cell r="L88" t="str">
            <v>gpio4.GPIO[9]</v>
          </cell>
          <cell r="M88" t="str">
            <v>usdhc2.VSELECT</v>
          </cell>
          <cell r="N88" t="str">
            <v>pl301_sim_mx6dl_per1.HADDR[2]</v>
          </cell>
        </row>
        <row r="89">
          <cell r="A89" t="str">
            <v>KEY_ROW3</v>
          </cell>
          <cell r="B89" t="str">
            <v>KEY_ROW3</v>
          </cell>
          <cell r="D89" t="str">
            <v>GPIO</v>
          </cell>
          <cell r="G89" t="str">
            <v>osc32k.32K_OUT</v>
          </cell>
          <cell r="H89" t="str">
            <v>asrc.ASRC_EXT_CLK</v>
          </cell>
          <cell r="I89" t="str">
            <v>hdmi_tx.DDC_SDA</v>
          </cell>
          <cell r="J89" t="str">
            <v>kpp.ROW[3]</v>
          </cell>
          <cell r="K89" t="str">
            <v>i2c2.SDA</v>
          </cell>
          <cell r="L89" t="str">
            <v>gpio4.GPIO[13]</v>
          </cell>
          <cell r="M89" t="str">
            <v>usdhc1.VSELECT</v>
          </cell>
          <cell r="N89" t="str">
            <v>pl301_sim_mx6dl_per1.HADDR[6]</v>
          </cell>
        </row>
        <row r="90">
          <cell r="A90" t="e">
            <v>#REF!</v>
          </cell>
          <cell r="B90" t="e">
            <v>#REF!</v>
          </cell>
          <cell r="D90" t="e">
            <v>#REF!</v>
          </cell>
          <cell r="G90" t="e">
            <v>#REF!</v>
          </cell>
          <cell r="H90" t="e">
            <v>#REF!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</row>
        <row r="91">
          <cell r="A91" t="str">
            <v/>
          </cell>
          <cell r="B91">
            <v>0</v>
          </cell>
          <cell r="D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</row>
        <row r="92">
          <cell r="A92" t="e">
            <v>#REF!</v>
          </cell>
          <cell r="B92" t="e">
            <v>#REF!</v>
          </cell>
          <cell r="D92" t="e">
            <v>#REF!</v>
          </cell>
          <cell r="G92" t="e">
            <v>#REF!</v>
          </cell>
          <cell r="H92" t="e">
            <v>#REF!</v>
          </cell>
          <cell r="I92" t="e">
            <v>#REF!</v>
          </cell>
          <cell r="J92" t="e">
            <v>#REF!</v>
          </cell>
          <cell r="K92" t="e">
            <v>#REF!</v>
          </cell>
          <cell r="L92" t="e">
            <v>#REF!</v>
          </cell>
          <cell r="M92" t="e">
            <v>#REF!</v>
          </cell>
          <cell r="N92" t="e">
            <v>#REF!</v>
          </cell>
        </row>
        <row r="93">
          <cell r="A93" t="e">
            <v>#REF!</v>
          </cell>
          <cell r="B93" t="e">
            <v>#REF!</v>
          </cell>
          <cell r="D93" t="e">
            <v>#REF!</v>
          </cell>
          <cell r="G93" t="e">
            <v>#REF!</v>
          </cell>
          <cell r="H93" t="e">
            <v>#REF!</v>
          </cell>
          <cell r="I93" t="e">
            <v>#REF!</v>
          </cell>
          <cell r="J93" t="e">
            <v>#REF!</v>
          </cell>
          <cell r="K93" t="e">
            <v>#REF!</v>
          </cell>
          <cell r="L93" t="e">
            <v>#REF!</v>
          </cell>
          <cell r="M93" t="e">
            <v>#REF!</v>
          </cell>
          <cell r="N93" t="e">
            <v>#REF!</v>
          </cell>
        </row>
        <row r="94">
          <cell r="A94" t="str">
            <v>LVDS0_TX1_P</v>
          </cell>
          <cell r="B94" t="str">
            <v>LVDS0_TX1_P</v>
          </cell>
          <cell r="D94" t="str">
            <v>LVDS</v>
          </cell>
          <cell r="G94" t="str">
            <v>ldb.LVDS0_TX1</v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</row>
        <row r="95">
          <cell r="A95" t="str">
            <v>NVCC_LVDS</v>
          </cell>
          <cell r="B95" t="str">
            <v>NVCC_LVDS</v>
          </cell>
          <cell r="D95" t="str">
            <v>LVDS</v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</row>
        <row r="96">
          <cell r="A96" t="e">
            <v>#REF!</v>
          </cell>
          <cell r="B96" t="e">
            <v>#REF!</v>
          </cell>
          <cell r="D96" t="e">
            <v>#REF!</v>
          </cell>
          <cell r="G96" t="e">
            <v>#REF!</v>
          </cell>
          <cell r="H96" t="e">
            <v>#REF!</v>
          </cell>
          <cell r="I96" t="e">
            <v>#REF!</v>
          </cell>
          <cell r="J96" t="e">
            <v>#REF!</v>
          </cell>
          <cell r="K96" t="e">
            <v>#REF!</v>
          </cell>
          <cell r="L96" t="e">
            <v>#REF!</v>
          </cell>
          <cell r="M96" t="e">
            <v>#REF!</v>
          </cell>
          <cell r="N96" t="e">
            <v>#REF!</v>
          </cell>
        </row>
        <row r="97">
          <cell r="A97" t="str">
            <v>LVDS0_CLK_N</v>
          </cell>
          <cell r="B97" t="str">
            <v>LVDS0_CLK_N</v>
          </cell>
          <cell r="D97" t="str">
            <v>LVDS</v>
          </cell>
          <cell r="G97" t="str">
            <v>.padn</v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</row>
        <row r="98">
          <cell r="A98" t="str">
            <v>LVDS0_TX3_P</v>
          </cell>
          <cell r="B98" t="str">
            <v>LVDS0_TX3_P</v>
          </cell>
          <cell r="D98" t="str">
            <v>LVDS</v>
          </cell>
          <cell r="G98" t="str">
            <v>ldb.LVDS0_TX3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</row>
        <row r="99">
          <cell r="A99" t="str">
            <v/>
          </cell>
          <cell r="B99">
            <v>0</v>
          </cell>
          <cell r="D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</row>
        <row r="100">
          <cell r="A100" t="e">
            <v>#REF!</v>
          </cell>
          <cell r="B100" t="e">
            <v>#REF!</v>
          </cell>
          <cell r="D100" t="e">
            <v>#REF!</v>
          </cell>
          <cell r="G100" t="e">
            <v>#REF!</v>
          </cell>
          <cell r="H100" t="e">
            <v>#REF!</v>
          </cell>
          <cell r="I100" t="e">
            <v>#REF!</v>
          </cell>
          <cell r="J100" t="e">
            <v>#REF!</v>
          </cell>
          <cell r="K100" t="e">
            <v>#REF!</v>
          </cell>
          <cell r="L100" t="e">
            <v>#REF!</v>
          </cell>
          <cell r="M100" t="e">
            <v>#REF!</v>
          </cell>
          <cell r="N100" t="e">
            <v>#REF!</v>
          </cell>
        </row>
        <row r="101">
          <cell r="A101" t="e">
            <v>#REF!</v>
          </cell>
          <cell r="B101" t="e">
            <v>#REF!</v>
          </cell>
          <cell r="D101" t="e">
            <v>#REF!</v>
          </cell>
          <cell r="G101" t="e">
            <v>#REF!</v>
          </cell>
          <cell r="H101" t="e">
            <v>#REF!</v>
          </cell>
          <cell r="I101" t="e">
            <v>#REF!</v>
          </cell>
          <cell r="J101" t="e">
            <v>#REF!</v>
          </cell>
          <cell r="K101" t="e">
            <v>#REF!</v>
          </cell>
          <cell r="L101" t="e">
            <v>#REF!</v>
          </cell>
          <cell r="M101" t="e">
            <v>#REF!</v>
          </cell>
          <cell r="N101" t="e">
            <v>#REF!</v>
          </cell>
        </row>
        <row r="102">
          <cell r="A102" t="str">
            <v>LVDS1_TX0_P</v>
          </cell>
          <cell r="B102" t="str">
            <v>LVDS1_TX0_P</v>
          </cell>
          <cell r="D102" t="str">
            <v>LVDS</v>
          </cell>
          <cell r="G102" t="str">
            <v>ldb.LVDS1_TX0</v>
          </cell>
          <cell r="H102" t="e">
            <v>#REF!</v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</row>
        <row r="103">
          <cell r="A103" t="str">
            <v>GPIO_4</v>
          </cell>
          <cell r="B103" t="str">
            <v>GPIO_4</v>
          </cell>
          <cell r="D103" t="str">
            <v>GPIO</v>
          </cell>
          <cell r="G103" t="str">
            <v>esai1.HCKT</v>
          </cell>
          <cell r="H103" t="str">
            <v/>
          </cell>
          <cell r="I103" t="str">
            <v>kpp.COL[7]</v>
          </cell>
          <cell r="J103" t="str">
            <v>ccm.CCM_OUT_2</v>
          </cell>
          <cell r="K103" t="str">
            <v>csu.CSU_ALARM_AUT[1]</v>
          </cell>
          <cell r="L103" t="str">
            <v>gpio1.GPIO[4]</v>
          </cell>
          <cell r="M103" t="str">
            <v>usdhc2.CD</v>
          </cell>
          <cell r="N103" t="str">
            <v>ocotp_ctrl_wrapper.FUSE_LATCHED</v>
          </cell>
        </row>
        <row r="104">
          <cell r="A104" t="str">
            <v>LVDS1_TX1_P</v>
          </cell>
          <cell r="B104" t="str">
            <v>LVDS1_TX1_P</v>
          </cell>
          <cell r="D104" t="str">
            <v>LVDS</v>
          </cell>
          <cell r="G104" t="str">
            <v>ldb.LVDS1_TX1</v>
          </cell>
          <cell r="H104" t="str">
            <v>observe_mux.OBSRV_INT_OUT3</v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</row>
        <row r="105">
          <cell r="A105" t="str">
            <v>NVCC_LVDS</v>
          </cell>
          <cell r="B105" t="str">
            <v>NVCC_LVDS</v>
          </cell>
          <cell r="D105" t="str">
            <v>LVDS</v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</row>
        <row r="106">
          <cell r="A106" t="str">
            <v>LVDS1_TX2_P</v>
          </cell>
          <cell r="B106" t="str">
            <v>LVDS1_TX2_P</v>
          </cell>
          <cell r="D106" t="str">
            <v>LVDS</v>
          </cell>
          <cell r="G106" t="str">
            <v>ldb.LVDS1_TX2</v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</row>
        <row r="107">
          <cell r="A107" t="str">
            <v>LVDS1_TX1_N</v>
          </cell>
          <cell r="B107" t="str">
            <v>LVDS1_TX1_N</v>
          </cell>
          <cell r="D107" t="str">
            <v>LVDS</v>
          </cell>
          <cell r="G107" t="str">
            <v>.padn</v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>LVDS1_TX3_P</v>
          </cell>
          <cell r="B108" t="str">
            <v>LVDS1_TX3_P</v>
          </cell>
          <cell r="D108" t="str">
            <v>LVDS</v>
          </cell>
          <cell r="G108" t="str">
            <v>ldb.LVDS1_TX3</v>
          </cell>
          <cell r="H108" t="e">
            <v>#REF!</v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</row>
        <row r="109">
          <cell r="A109" t="str">
            <v>LVDS1_TX2_N</v>
          </cell>
          <cell r="B109" t="str">
            <v>LVDS1_TX2_N</v>
          </cell>
          <cell r="D109" t="str">
            <v>LVDS</v>
          </cell>
          <cell r="G109" t="str">
            <v>.padn</v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</row>
        <row r="110">
          <cell r="A110" t="str">
            <v>LVDS1_TX3_N</v>
          </cell>
          <cell r="B110" t="str">
            <v>LVDS1_TX3_N</v>
          </cell>
          <cell r="D110" t="str">
            <v>LVDS</v>
          </cell>
          <cell r="G110" t="str">
            <v>.padn</v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</row>
        <row r="111">
          <cell r="A111" t="str">
            <v>LVDS1_CLK_P</v>
          </cell>
          <cell r="B111" t="str">
            <v>LVDS1_CLK_P</v>
          </cell>
          <cell r="D111" t="str">
            <v>LVDS</v>
          </cell>
          <cell r="G111" t="str">
            <v>ldb.LVDS1_CLK</v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</row>
        <row r="112">
          <cell r="A112" t="str">
            <v>LVDS1_CLK_N</v>
          </cell>
          <cell r="B112" t="str">
            <v>LVDS1_CLK_N</v>
          </cell>
          <cell r="D112" t="str">
            <v>LVDS</v>
          </cell>
          <cell r="G112" t="str">
            <v>.padn</v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</row>
        <row r="113">
          <cell r="A113" t="str">
            <v/>
          </cell>
          <cell r="B113">
            <v>0</v>
          </cell>
          <cell r="D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</row>
        <row r="114">
          <cell r="A114" t="str">
            <v>DRAM_D4</v>
          </cell>
          <cell r="B114" t="str">
            <v>DRAM_D4</v>
          </cell>
          <cell r="D114" t="str">
            <v>DRAM</v>
          </cell>
          <cell r="G114" t="str">
            <v>mmdc.DRAM_D[4]</v>
          </cell>
          <cell r="H114" t="e">
            <v>#REF!</v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</row>
        <row r="115">
          <cell r="A115" t="str">
            <v>DRAM_D0</v>
          </cell>
          <cell r="B115" t="str">
            <v>DRAM_D0</v>
          </cell>
          <cell r="D115" t="str">
            <v>DRAM</v>
          </cell>
          <cell r="G115" t="str">
            <v>mmdc.DRAM_D[0]</v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</row>
        <row r="116">
          <cell r="A116" t="str">
            <v>DRAM_D1</v>
          </cell>
          <cell r="B116" t="str">
            <v>DRAM_D1</v>
          </cell>
          <cell r="D116" t="str">
            <v>DRAM</v>
          </cell>
          <cell r="G116" t="str">
            <v>mmdc.DRAM_D[1]</v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</row>
        <row r="117">
          <cell r="A117" t="str">
            <v>NVCC_DRAM</v>
          </cell>
          <cell r="B117" t="str">
            <v>NVCC_DRAM</v>
          </cell>
          <cell r="D117" t="str">
            <v>DRAM</v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</row>
        <row r="118">
          <cell r="A118" t="str">
            <v/>
          </cell>
          <cell r="B118">
            <v>0</v>
          </cell>
          <cell r="D118" t="str">
            <v>DRAM</v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</row>
        <row r="119">
          <cell r="A119" t="str">
            <v>DRAM_SDQS0_B</v>
          </cell>
          <cell r="B119" t="str">
            <v>DRAM_SDQS0_B</v>
          </cell>
          <cell r="D119" t="str">
            <v>DRAM</v>
          </cell>
          <cell r="G119" t="str">
            <v>.padn</v>
          </cell>
          <cell r="H119" t="e">
            <v>#REF!</v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</row>
        <row r="120">
          <cell r="A120" t="str">
            <v>DRAM_SDQS0</v>
          </cell>
          <cell r="B120" t="str">
            <v>DRAM_SDQS0</v>
          </cell>
          <cell r="D120" t="str">
            <v>DRAM</v>
          </cell>
          <cell r="G120" t="str">
            <v>mmdc.DRAM_SDQS[0]</v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</row>
        <row r="121">
          <cell r="A121" t="e">
            <v>#REF!</v>
          </cell>
          <cell r="B121" t="e">
            <v>#REF!</v>
          </cell>
          <cell r="D121" t="e">
            <v>#REF!</v>
          </cell>
          <cell r="G121" t="e">
            <v>#REF!</v>
          </cell>
          <cell r="H121" t="str">
            <v/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M121" t="e">
            <v>#REF!</v>
          </cell>
          <cell r="N121" t="e">
            <v>#REF!</v>
          </cell>
        </row>
        <row r="122">
          <cell r="A122" t="str">
            <v>DRAM_DQM0</v>
          </cell>
          <cell r="B122" t="str">
            <v>DRAM_DQM0</v>
          </cell>
          <cell r="D122" t="str">
            <v>DRAM</v>
          </cell>
          <cell r="G122" t="str">
            <v>mmdc.DRAM_DQM[0]</v>
          </cell>
          <cell r="H122" t="e">
            <v>#REF!</v>
          </cell>
          <cell r="I122" t="e">
            <v>#REF!</v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</row>
        <row r="123">
          <cell r="A123" t="str">
            <v>NVCC_DRAM</v>
          </cell>
          <cell r="B123" t="str">
            <v>NVCC_DRAM</v>
          </cell>
          <cell r="D123" t="str">
            <v>DRAM</v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</row>
        <row r="124">
          <cell r="A124" t="str">
            <v>DRAM_D2</v>
          </cell>
          <cell r="B124" t="str">
            <v>DRAM_D2</v>
          </cell>
          <cell r="D124" t="str">
            <v>DRAM</v>
          </cell>
          <cell r="G124" t="str">
            <v>mmdc.DRAM_D[2]</v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</row>
        <row r="125">
          <cell r="A125" t="str">
            <v>NVCC_DRAM2P5</v>
          </cell>
          <cell r="B125" t="str">
            <v>NVCC_DRAM2P5</v>
          </cell>
          <cell r="D125" t="str">
            <v>DRAM</v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</row>
        <row r="126">
          <cell r="A126" t="str">
            <v>DRAM_D7</v>
          </cell>
          <cell r="B126" t="str">
            <v>DRAM_D7</v>
          </cell>
          <cell r="D126" t="str">
            <v>DRAM</v>
          </cell>
          <cell r="G126" t="str">
            <v>mmdc.DRAM_D[7]</v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</row>
        <row r="127">
          <cell r="A127" t="str">
            <v>NVCC_DRAM</v>
          </cell>
          <cell r="B127" t="str">
            <v>NVCC_DRAM</v>
          </cell>
          <cell r="D127" t="str">
            <v>DRAM</v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</row>
        <row r="128">
          <cell r="A128" t="e">
            <v>#REF!</v>
          </cell>
          <cell r="B128" t="e">
            <v>#REF!</v>
          </cell>
          <cell r="D128" t="e">
            <v>#REF!</v>
          </cell>
          <cell r="G128" t="e">
            <v>#REF!</v>
          </cell>
          <cell r="H128" t="e">
            <v>#REF!</v>
          </cell>
          <cell r="I128" t="e">
            <v>#REF!</v>
          </cell>
          <cell r="J128" t="e">
            <v>#REF!</v>
          </cell>
          <cell r="K128" t="e">
            <v>#REF!</v>
          </cell>
          <cell r="L128" t="e">
            <v>#REF!</v>
          </cell>
          <cell r="M128" t="e">
            <v>#REF!</v>
          </cell>
          <cell r="N128" t="e">
            <v>#REF!</v>
          </cell>
        </row>
        <row r="129">
          <cell r="A129" t="str">
            <v>DRAM_D3</v>
          </cell>
          <cell r="B129" t="str">
            <v>DRAM_D3</v>
          </cell>
          <cell r="D129" t="str">
            <v>DRAM</v>
          </cell>
          <cell r="G129" t="str">
            <v>mmdc.DRAM_D[3]</v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</row>
        <row r="130">
          <cell r="A130" t="str">
            <v>DRAM_D6</v>
          </cell>
          <cell r="B130" t="str">
            <v>DRAM_D6</v>
          </cell>
          <cell r="D130" t="str">
            <v>DRAM</v>
          </cell>
          <cell r="G130" t="str">
            <v>mmdc.DRAM_D[6]</v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</row>
        <row r="131">
          <cell r="A131" t="str">
            <v>DRAM_RESET</v>
          </cell>
          <cell r="B131" t="str">
            <v>DRAM_RESET</v>
          </cell>
          <cell r="D131" t="str">
            <v>DRAM</v>
          </cell>
          <cell r="G131" t="str">
            <v>mmdc.DRAM_RESET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</row>
        <row r="132">
          <cell r="A132" t="str">
            <v>DRAM_D13</v>
          </cell>
          <cell r="B132" t="str">
            <v>DRAM_D13</v>
          </cell>
          <cell r="D132" t="str">
            <v>DRAM</v>
          </cell>
          <cell r="G132" t="str">
            <v>mmdc.DRAM_D[13]</v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</row>
        <row r="133">
          <cell r="A133" t="str">
            <v>DRAM_D12</v>
          </cell>
          <cell r="B133" t="str">
            <v>DRAM_D12</v>
          </cell>
          <cell r="D133" t="str">
            <v>DRAM</v>
          </cell>
          <cell r="G133" t="str">
            <v>mmdc.DRAM_D[12]</v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</row>
        <row r="134">
          <cell r="A134" t="str">
            <v>DRAM_D8</v>
          </cell>
          <cell r="B134" t="str">
            <v>DRAM_D8</v>
          </cell>
          <cell r="D134" t="str">
            <v>DRAM</v>
          </cell>
          <cell r="G134" t="str">
            <v>mmdc.DRAM_D[8]</v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</row>
        <row r="135">
          <cell r="A135" t="str">
            <v>NVCC_DRAM</v>
          </cell>
          <cell r="B135" t="str">
            <v>NVCC_DRAM</v>
          </cell>
          <cell r="D135" t="str">
            <v>DRAM</v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</row>
        <row r="136">
          <cell r="A136" t="str">
            <v>DRAM_D9</v>
          </cell>
          <cell r="B136" t="str">
            <v>DRAM_D9</v>
          </cell>
          <cell r="D136" t="str">
            <v>DRAM</v>
          </cell>
          <cell r="G136" t="str">
            <v>mmdc.DRAM_D[9]</v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</row>
        <row r="137">
          <cell r="A137" t="str">
            <v>DRAM_DQM1</v>
          </cell>
          <cell r="B137" t="str">
            <v>DRAM_DQM1</v>
          </cell>
          <cell r="D137" t="str">
            <v>DRAM</v>
          </cell>
          <cell r="G137" t="str">
            <v>mmdc.DRAM_DQM[1]</v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</row>
        <row r="138">
          <cell r="A138" t="str">
            <v>DRAM_D10</v>
          </cell>
          <cell r="B138" t="str">
            <v>DRAM_D10</v>
          </cell>
          <cell r="D138" t="str">
            <v>DRAM</v>
          </cell>
          <cell r="G138" t="str">
            <v>mmdc.DRAM_D[10]</v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</row>
        <row r="139">
          <cell r="A139" t="str">
            <v/>
          </cell>
          <cell r="B139">
            <v>0</v>
          </cell>
          <cell r="D139" t="str">
            <v>DRAM</v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</row>
        <row r="140">
          <cell r="A140" t="str">
            <v>DRAM_SDQS1</v>
          </cell>
          <cell r="B140" t="str">
            <v>DRAM_SDQS1</v>
          </cell>
          <cell r="D140" t="str">
            <v>DRAM</v>
          </cell>
          <cell r="G140" t="str">
            <v>mmdc.DRAM_SDQS[1]</v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</row>
        <row r="141">
          <cell r="A141" t="e">
            <v>#REF!</v>
          </cell>
          <cell r="B141" t="e">
            <v>#REF!</v>
          </cell>
          <cell r="D141" t="e">
            <v>#REF!</v>
          </cell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</row>
        <row r="142">
          <cell r="A142" t="str">
            <v>DRAM_SDQS1_B</v>
          </cell>
          <cell r="B142" t="str">
            <v>DRAM_SDQS1_B</v>
          </cell>
          <cell r="D142" t="str">
            <v>DRAM</v>
          </cell>
          <cell r="G142" t="str">
            <v>.padn</v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</row>
        <row r="143">
          <cell r="A143" t="str">
            <v>DRAM_D14</v>
          </cell>
          <cell r="B143" t="str">
            <v>DRAM_D14</v>
          </cell>
          <cell r="D143" t="str">
            <v>DRAM</v>
          </cell>
          <cell r="G143" t="str">
            <v>mmdc.DRAM_D[14]</v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</row>
        <row r="144">
          <cell r="A144" t="str">
            <v>DRAM_D15</v>
          </cell>
          <cell r="B144" t="str">
            <v>DRAM_D15</v>
          </cell>
          <cell r="D144" t="str">
            <v>DRAM</v>
          </cell>
          <cell r="G144" t="str">
            <v>mmdc.DRAM_D[15]</v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</row>
        <row r="145">
          <cell r="A145" t="e">
            <v>#REF!</v>
          </cell>
          <cell r="B145" t="e">
            <v>#REF!</v>
          </cell>
          <cell r="D145" t="e">
            <v>#REF!</v>
          </cell>
          <cell r="G145" t="e">
            <v>#REF!</v>
          </cell>
          <cell r="H145" t="e">
            <v>#REF!</v>
          </cell>
          <cell r="I145" t="e">
            <v>#REF!</v>
          </cell>
          <cell r="J145" t="e">
            <v>#REF!</v>
          </cell>
          <cell r="K145" t="e">
            <v>#REF!</v>
          </cell>
          <cell r="L145" t="e">
            <v>#REF!</v>
          </cell>
          <cell r="M145" t="e">
            <v>#REF!</v>
          </cell>
          <cell r="N145" t="e">
            <v>#REF!</v>
          </cell>
        </row>
        <row r="146">
          <cell r="A146" t="e">
            <v>#REF!</v>
          </cell>
          <cell r="B146" t="e">
            <v>#REF!</v>
          </cell>
          <cell r="D146" t="e">
            <v>#REF!</v>
          </cell>
          <cell r="G146" t="e">
            <v>#REF!</v>
          </cell>
          <cell r="H146" t="e">
            <v>#REF!</v>
          </cell>
          <cell r="I146" t="e">
            <v>#REF!</v>
          </cell>
          <cell r="J146" t="e">
            <v>#REF!</v>
          </cell>
          <cell r="K146" t="e">
            <v>#REF!</v>
          </cell>
          <cell r="L146" t="e">
            <v>#REF!</v>
          </cell>
          <cell r="M146" t="e">
            <v>#REF!</v>
          </cell>
          <cell r="N146" t="e">
            <v>#REF!</v>
          </cell>
        </row>
        <row r="147">
          <cell r="A147" t="e">
            <v>#REF!</v>
          </cell>
          <cell r="B147" t="e">
            <v>#REF!</v>
          </cell>
          <cell r="D147" t="e">
            <v>#REF!</v>
          </cell>
          <cell r="G147" t="e">
            <v>#REF!</v>
          </cell>
          <cell r="H147" t="e">
            <v>#REF!</v>
          </cell>
          <cell r="I147" t="e">
            <v>#REF!</v>
          </cell>
          <cell r="J147" t="e">
            <v>#REF!</v>
          </cell>
          <cell r="K147" t="e">
            <v>#REF!</v>
          </cell>
          <cell r="L147" t="e">
            <v>#REF!</v>
          </cell>
          <cell r="M147" t="e">
            <v>#REF!</v>
          </cell>
          <cell r="N147" t="e">
            <v>#REF!</v>
          </cell>
        </row>
        <row r="148">
          <cell r="A148" t="e">
            <v>#REF!</v>
          </cell>
          <cell r="B148" t="e">
            <v>#REF!</v>
          </cell>
          <cell r="D148" t="e">
            <v>#REF!</v>
          </cell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</row>
        <row r="149">
          <cell r="A149" t="e">
            <v>#REF!</v>
          </cell>
          <cell r="B149" t="e">
            <v>#REF!</v>
          </cell>
          <cell r="D149" t="e">
            <v>#REF!</v>
          </cell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</row>
        <row r="150">
          <cell r="A150" t="e">
            <v>#REF!</v>
          </cell>
          <cell r="B150" t="e">
            <v>#REF!</v>
          </cell>
          <cell r="D150" t="e">
            <v>#REF!</v>
          </cell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</row>
        <row r="151">
          <cell r="A151" t="e">
            <v>#REF!</v>
          </cell>
          <cell r="B151" t="e">
            <v>#REF!</v>
          </cell>
          <cell r="D151" t="e">
            <v>#REF!</v>
          </cell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</row>
        <row r="152">
          <cell r="A152" t="e">
            <v>#REF!</v>
          </cell>
          <cell r="B152" t="e">
            <v>#REF!</v>
          </cell>
          <cell r="D152" t="e">
            <v>#REF!</v>
          </cell>
          <cell r="G152" t="e">
            <v>#REF!</v>
          </cell>
          <cell r="H152" t="e">
            <v>#REF!</v>
          </cell>
          <cell r="I152" t="e">
            <v>#REF!</v>
          </cell>
          <cell r="J152" t="e">
            <v>#REF!</v>
          </cell>
          <cell r="K152" t="e">
            <v>#REF!</v>
          </cell>
          <cell r="L152" t="e">
            <v>#REF!</v>
          </cell>
          <cell r="M152" t="e">
            <v>#REF!</v>
          </cell>
          <cell r="N152" t="e">
            <v>#REF!</v>
          </cell>
        </row>
        <row r="153">
          <cell r="A153" t="e">
            <v>#REF!</v>
          </cell>
          <cell r="B153" t="e">
            <v>#REF!</v>
          </cell>
          <cell r="D153" t="e">
            <v>#REF!</v>
          </cell>
          <cell r="G153" t="e">
            <v>#REF!</v>
          </cell>
          <cell r="H153" t="e">
            <v>#REF!</v>
          </cell>
          <cell r="I153" t="e">
            <v>#REF!</v>
          </cell>
          <cell r="J153" t="e">
            <v>#REF!</v>
          </cell>
          <cell r="K153" t="e">
            <v>#REF!</v>
          </cell>
          <cell r="L153" t="e">
            <v>#REF!</v>
          </cell>
          <cell r="M153" t="e">
            <v>#REF!</v>
          </cell>
          <cell r="N153" t="e">
            <v>#REF!</v>
          </cell>
        </row>
        <row r="154">
          <cell r="A154" t="e">
            <v>#REF!</v>
          </cell>
          <cell r="B154" t="e">
            <v>#REF!</v>
          </cell>
          <cell r="D154" t="e">
            <v>#REF!</v>
          </cell>
          <cell r="G154" t="e">
            <v>#REF!</v>
          </cell>
          <cell r="H154" t="e">
            <v>#REF!</v>
          </cell>
          <cell r="I154" t="e">
            <v>#REF!</v>
          </cell>
          <cell r="J154" t="e">
            <v>#REF!</v>
          </cell>
          <cell r="K154" t="e">
            <v>#REF!</v>
          </cell>
          <cell r="L154" t="e">
            <v>#REF!</v>
          </cell>
          <cell r="M154" t="e">
            <v>#REF!</v>
          </cell>
          <cell r="N154" t="e">
            <v>#REF!</v>
          </cell>
        </row>
        <row r="155">
          <cell r="A155" t="e">
            <v>#REF!</v>
          </cell>
          <cell r="B155" t="e">
            <v>#REF!</v>
          </cell>
          <cell r="D155" t="e">
            <v>#REF!</v>
          </cell>
          <cell r="G155" t="e">
            <v>#REF!</v>
          </cell>
          <cell r="H155" t="e">
            <v>#REF!</v>
          </cell>
          <cell r="I155" t="e">
            <v>#REF!</v>
          </cell>
          <cell r="J155" t="e">
            <v>#REF!</v>
          </cell>
          <cell r="K155" t="e">
            <v>#REF!</v>
          </cell>
          <cell r="L155" t="e">
            <v>#REF!</v>
          </cell>
          <cell r="M155" t="e">
            <v>#REF!</v>
          </cell>
          <cell r="N155" t="e">
            <v>#REF!</v>
          </cell>
        </row>
        <row r="156">
          <cell r="A156" t="e">
            <v>#REF!</v>
          </cell>
          <cell r="B156" t="e">
            <v>#REF!</v>
          </cell>
          <cell r="D156" t="e">
            <v>#REF!</v>
          </cell>
          <cell r="G156" t="e">
            <v>#REF!</v>
          </cell>
          <cell r="H156" t="e">
            <v>#REF!</v>
          </cell>
          <cell r="I156" t="e">
            <v>#REF!</v>
          </cell>
          <cell r="J156" t="e">
            <v>#REF!</v>
          </cell>
          <cell r="K156" t="e">
            <v>#REF!</v>
          </cell>
          <cell r="L156" t="e">
            <v>#REF!</v>
          </cell>
          <cell r="M156" t="e">
            <v>#REF!</v>
          </cell>
          <cell r="N156" t="e">
            <v>#REF!</v>
          </cell>
        </row>
        <row r="157">
          <cell r="A157" t="e">
            <v>#REF!</v>
          </cell>
          <cell r="B157" t="e">
            <v>#REF!</v>
          </cell>
          <cell r="D157" t="e">
            <v>#REF!</v>
          </cell>
          <cell r="G157" t="e">
            <v>#REF!</v>
          </cell>
          <cell r="H157" t="e">
            <v>#REF!</v>
          </cell>
          <cell r="I157" t="e">
            <v>#REF!</v>
          </cell>
          <cell r="J157" t="e">
            <v>#REF!</v>
          </cell>
          <cell r="K157" t="e">
            <v>#REF!</v>
          </cell>
          <cell r="L157" t="e">
            <v>#REF!</v>
          </cell>
          <cell r="M157" t="e">
            <v>#REF!</v>
          </cell>
          <cell r="N157" t="e">
            <v>#REF!</v>
          </cell>
        </row>
        <row r="158">
          <cell r="A158" t="e">
            <v>#REF!</v>
          </cell>
          <cell r="B158" t="e">
            <v>#REF!</v>
          </cell>
          <cell r="D158" t="e">
            <v>#REF!</v>
          </cell>
          <cell r="G158" t="e">
            <v>#REF!</v>
          </cell>
          <cell r="H158" t="e">
            <v>#REF!</v>
          </cell>
          <cell r="I158" t="e">
            <v>#REF!</v>
          </cell>
          <cell r="J158" t="e">
            <v>#REF!</v>
          </cell>
          <cell r="K158" t="e">
            <v>#REF!</v>
          </cell>
          <cell r="L158" t="e">
            <v>#REF!</v>
          </cell>
          <cell r="M158" t="e">
            <v>#REF!</v>
          </cell>
          <cell r="N158" t="e">
            <v>#REF!</v>
          </cell>
        </row>
        <row r="159">
          <cell r="A159" t="e">
            <v>#REF!</v>
          </cell>
          <cell r="B159" t="e">
            <v>#REF!</v>
          </cell>
          <cell r="D159" t="e">
            <v>#REF!</v>
          </cell>
          <cell r="G159" t="e">
            <v>#REF!</v>
          </cell>
          <cell r="H159" t="e">
            <v>#REF!</v>
          </cell>
          <cell r="I159" t="e">
            <v>#REF!</v>
          </cell>
          <cell r="J159" t="e">
            <v>#REF!</v>
          </cell>
          <cell r="K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</row>
        <row r="160">
          <cell r="A160" t="e">
            <v>#REF!</v>
          </cell>
          <cell r="B160" t="e">
            <v>#REF!</v>
          </cell>
          <cell r="D160" t="e">
            <v>#REF!</v>
          </cell>
          <cell r="G160" t="e">
            <v>#REF!</v>
          </cell>
          <cell r="H160" t="e">
            <v>#REF!</v>
          </cell>
          <cell r="I160" t="e">
            <v>#REF!</v>
          </cell>
          <cell r="J160" t="e">
            <v>#REF!</v>
          </cell>
          <cell r="K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</row>
        <row r="161">
          <cell r="A161" t="e">
            <v>#REF!</v>
          </cell>
          <cell r="B161" t="e">
            <v>#REF!</v>
          </cell>
          <cell r="D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</row>
        <row r="162">
          <cell r="A162" t="e">
            <v>#REF!</v>
          </cell>
          <cell r="B162" t="e">
            <v>#REF!</v>
          </cell>
          <cell r="D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</row>
        <row r="163">
          <cell r="A163" t="e">
            <v>#REF!</v>
          </cell>
          <cell r="B163" t="e">
            <v>#REF!</v>
          </cell>
          <cell r="D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</row>
        <row r="164">
          <cell r="A164" t="e">
            <v>#REF!</v>
          </cell>
          <cell r="B164" t="e">
            <v>#REF!</v>
          </cell>
          <cell r="D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</row>
        <row r="165">
          <cell r="A165" t="e">
            <v>#REF!</v>
          </cell>
          <cell r="B165" t="e">
            <v>#REF!</v>
          </cell>
          <cell r="D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</row>
        <row r="166">
          <cell r="A166" t="e">
            <v>#REF!</v>
          </cell>
          <cell r="B166" t="e">
            <v>#REF!</v>
          </cell>
          <cell r="D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</row>
        <row r="167">
          <cell r="A167" t="e">
            <v>#REF!</v>
          </cell>
          <cell r="B167" t="e">
            <v>#REF!</v>
          </cell>
          <cell r="D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</row>
        <row r="168">
          <cell r="A168" t="e">
            <v>#REF!</v>
          </cell>
          <cell r="B168" t="e">
            <v>#REF!</v>
          </cell>
          <cell r="D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M168" t="e">
            <v>#REF!</v>
          </cell>
          <cell r="N168" t="e">
            <v>#REF!</v>
          </cell>
        </row>
        <row r="169">
          <cell r="A169" t="e">
            <v>#REF!</v>
          </cell>
          <cell r="B169" t="e">
            <v>#REF!</v>
          </cell>
          <cell r="D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</row>
        <row r="170">
          <cell r="A170" t="e">
            <v>#REF!</v>
          </cell>
          <cell r="B170" t="e">
            <v>#REF!</v>
          </cell>
          <cell r="D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</row>
        <row r="171">
          <cell r="A171" t="e">
            <v>#REF!</v>
          </cell>
          <cell r="B171" t="e">
            <v>#REF!</v>
          </cell>
          <cell r="D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</row>
        <row r="172">
          <cell r="A172" t="e">
            <v>#REF!</v>
          </cell>
          <cell r="B172" t="e">
            <v>#REF!</v>
          </cell>
          <cell r="D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</row>
        <row r="173">
          <cell r="A173" t="e">
            <v>#REF!</v>
          </cell>
          <cell r="B173" t="e">
            <v>#REF!</v>
          </cell>
          <cell r="D173" t="e">
            <v>#REF!</v>
          </cell>
          <cell r="G173" t="e">
            <v>#REF!</v>
          </cell>
          <cell r="H173" t="e">
            <v>#REF!</v>
          </cell>
          <cell r="I173" t="e">
            <v>#REF!</v>
          </cell>
          <cell r="J173" t="e">
            <v>#REF!</v>
          </cell>
          <cell r="K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</row>
        <row r="174">
          <cell r="A174" t="str">
            <v>NVCC_DRAM</v>
          </cell>
          <cell r="B174" t="str">
            <v>NVCC_DRAM</v>
          </cell>
          <cell r="D174" t="str">
            <v>DRAM</v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</row>
        <row r="175">
          <cell r="A175" t="str">
            <v>DRAM_D11</v>
          </cell>
          <cell r="B175" t="str">
            <v>DRAM_D11</v>
          </cell>
          <cell r="D175" t="str">
            <v>DRAM</v>
          </cell>
          <cell r="G175" t="str">
            <v>mmdc.DRAM_D[11]</v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</row>
        <row r="176">
          <cell r="A176" t="str">
            <v>DRAM_D20</v>
          </cell>
          <cell r="B176" t="str">
            <v>DRAM_D20</v>
          </cell>
          <cell r="D176" t="str">
            <v>DRAM</v>
          </cell>
          <cell r="G176" t="str">
            <v>mmdc.DRAM_D[20]</v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</row>
        <row r="177">
          <cell r="A177" t="str">
            <v>NVCC_DRAM</v>
          </cell>
          <cell r="B177" t="str">
            <v>NVCC_DRAM</v>
          </cell>
          <cell r="D177" t="str">
            <v>DRAM</v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</row>
        <row r="178">
          <cell r="A178" t="str">
            <v>DRAM_D16</v>
          </cell>
          <cell r="B178" t="str">
            <v>DRAM_D16</v>
          </cell>
          <cell r="D178" t="str">
            <v>DRAM</v>
          </cell>
          <cell r="G178" t="str">
            <v>mmdc.DRAM_D[16]</v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</row>
        <row r="179">
          <cell r="A179" t="str">
            <v>NVCC_DRAM</v>
          </cell>
          <cell r="B179" t="str">
            <v>NVCC_DRAM</v>
          </cell>
          <cell r="D179" t="str">
            <v>DRAM</v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</row>
        <row r="180">
          <cell r="A180" t="str">
            <v>NVCC_DRAM2P5</v>
          </cell>
          <cell r="B180" t="str">
            <v>NVCC_DRAM2P5</v>
          </cell>
          <cell r="D180" t="str">
            <v>DRAM</v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</row>
        <row r="181">
          <cell r="A181" t="str">
            <v>DRAM_D17</v>
          </cell>
          <cell r="B181" t="str">
            <v>DRAM_D17</v>
          </cell>
          <cell r="D181" t="str">
            <v>DRAM</v>
          </cell>
          <cell r="G181" t="str">
            <v>mmdc.DRAM_D[17]</v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</row>
        <row r="182">
          <cell r="A182" t="str">
            <v>DRAM_DQM2</v>
          </cell>
          <cell r="B182" t="str">
            <v>DRAM_DQM2</v>
          </cell>
          <cell r="D182" t="str">
            <v>DRAM</v>
          </cell>
          <cell r="G182" t="str">
            <v>mmdc.DRAM_DQM[2]</v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</row>
        <row r="183">
          <cell r="A183" t="str">
            <v>DRAM_D18</v>
          </cell>
          <cell r="B183" t="str">
            <v>DRAM_D18</v>
          </cell>
          <cell r="D183" t="str">
            <v>DRAM</v>
          </cell>
          <cell r="G183" t="str">
            <v>mmdc.DRAM_D[18]</v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</row>
        <row r="184">
          <cell r="A184" t="str">
            <v>NVCC_DRAM</v>
          </cell>
          <cell r="B184" t="str">
            <v>NVCC_DRAM</v>
          </cell>
          <cell r="D184" t="str">
            <v>DRAM</v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</row>
        <row r="185">
          <cell r="A185" t="str">
            <v>DRAM_SDQS2</v>
          </cell>
          <cell r="B185" t="str">
            <v>DRAM_SDQS2</v>
          </cell>
          <cell r="D185" t="str">
            <v>DRAM</v>
          </cell>
          <cell r="G185" t="str">
            <v>mmdc.DRAM_SDQS[2]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</row>
        <row r="186">
          <cell r="A186" t="str">
            <v/>
          </cell>
          <cell r="B186">
            <v>0</v>
          </cell>
          <cell r="D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</row>
        <row r="187">
          <cell r="A187" t="str">
            <v>DRAM_SDQS2_B</v>
          </cell>
          <cell r="B187" t="str">
            <v>DRAM_SDQS2_B</v>
          </cell>
          <cell r="D187" t="str">
            <v>DRAM</v>
          </cell>
          <cell r="G187" t="str">
            <v>.padn</v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</row>
        <row r="188">
          <cell r="A188" t="str">
            <v>DRAM_D22</v>
          </cell>
          <cell r="B188" t="str">
            <v>DRAM_D22</v>
          </cell>
          <cell r="D188" t="str">
            <v>DRAM</v>
          </cell>
          <cell r="G188" t="str">
            <v>mmdc.DRAM_D[22]</v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</row>
        <row r="189">
          <cell r="A189" t="str">
            <v>NVCC_DRAM</v>
          </cell>
          <cell r="B189" t="str">
            <v>NVCC_DRAM</v>
          </cell>
          <cell r="D189" t="str">
            <v>DRAM</v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</row>
        <row r="190">
          <cell r="A190" t="str">
            <v>DRAM_D19</v>
          </cell>
          <cell r="B190" t="str">
            <v>DRAM_D19</v>
          </cell>
          <cell r="D190" t="str">
            <v>DRAM</v>
          </cell>
          <cell r="G190" t="str">
            <v>mmdc.DRAM_D[19]</v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</row>
        <row r="191">
          <cell r="A191" t="str">
            <v>DRAM_D23</v>
          </cell>
          <cell r="B191" t="str">
            <v>DRAM_D23</v>
          </cell>
          <cell r="D191" t="str">
            <v>DRAM</v>
          </cell>
          <cell r="G191" t="str">
            <v>mmdc.DRAM_D[23]</v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</row>
        <row r="192">
          <cell r="A192" t="str">
            <v>NVCC_DRAM</v>
          </cell>
          <cell r="B192" t="str">
            <v>NVCC_DRAM</v>
          </cell>
          <cell r="D192" t="str">
            <v>DRAM</v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</row>
        <row r="193">
          <cell r="A193" t="str">
            <v>DRAM_D29</v>
          </cell>
          <cell r="B193" t="str">
            <v>DRAM_D29</v>
          </cell>
          <cell r="D193" t="str">
            <v>DRAM</v>
          </cell>
          <cell r="G193" t="str">
            <v>mmdc.DRAM_D[29]</v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</row>
        <row r="194">
          <cell r="A194" t="str">
            <v>DRAM_D25</v>
          </cell>
          <cell r="B194" t="str">
            <v>DRAM_D25</v>
          </cell>
          <cell r="D194" t="str">
            <v>DRAM</v>
          </cell>
          <cell r="G194" t="str">
            <v>mmdc.DRAM_D[25]</v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</row>
        <row r="195">
          <cell r="A195" t="str">
            <v>DRAM_D24</v>
          </cell>
          <cell r="B195" t="str">
            <v>DRAM_D24</v>
          </cell>
          <cell r="D195" t="str">
            <v>DRAM</v>
          </cell>
          <cell r="G195" t="str">
            <v>mmdc.DRAM_D[24]</v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</row>
        <row r="196">
          <cell r="A196" t="str">
            <v>DRAM_SDQS3_B</v>
          </cell>
          <cell r="B196" t="str">
            <v>DRAM_SDQS3_B</v>
          </cell>
          <cell r="D196" t="str">
            <v>DRAM</v>
          </cell>
          <cell r="G196" t="str">
            <v>.padn</v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</row>
        <row r="197">
          <cell r="A197" t="str">
            <v>DRAM_SDQS3</v>
          </cell>
          <cell r="B197" t="str">
            <v>DRAM_SDQS3</v>
          </cell>
          <cell r="D197" t="str">
            <v>DRAM</v>
          </cell>
          <cell r="G197" t="str">
            <v>mmdc.DRAM_SDQS[3]</v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</row>
        <row r="198">
          <cell r="A198" t="str">
            <v>DRAM_DQM3</v>
          </cell>
          <cell r="B198" t="str">
            <v>DRAM_DQM3</v>
          </cell>
          <cell r="D198" t="str">
            <v>DRAM</v>
          </cell>
          <cell r="G198" t="str">
            <v>mmdc.DRAM_DQM[3]</v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</row>
        <row r="199">
          <cell r="A199" t="str">
            <v>NVCC_DRAM</v>
          </cell>
          <cell r="B199" t="str">
            <v>NVCC_DRAM</v>
          </cell>
          <cell r="D199" t="str">
            <v>DRAM</v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</row>
        <row r="200">
          <cell r="A200" t="str">
            <v>DRAM_D27</v>
          </cell>
          <cell r="B200" t="str">
            <v>DRAM_D27</v>
          </cell>
          <cell r="D200" t="str">
            <v>DRAM</v>
          </cell>
          <cell r="G200" t="str">
            <v>mmdc.DRAM_D[27]</v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</row>
        <row r="201">
          <cell r="A201" t="str">
            <v/>
          </cell>
          <cell r="B201">
            <v>0</v>
          </cell>
          <cell r="D201" t="str">
            <v>DRAM</v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</row>
        <row r="202">
          <cell r="A202" t="str">
            <v>NVCC_DRAM2P5</v>
          </cell>
          <cell r="B202" t="str">
            <v>NVCC_DRAM2P5</v>
          </cell>
          <cell r="D202" t="str">
            <v>DRAM</v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</row>
        <row r="203">
          <cell r="A203" t="str">
            <v>DRAM_D31</v>
          </cell>
          <cell r="B203" t="str">
            <v>DRAM_D31</v>
          </cell>
          <cell r="D203" t="str">
            <v>DRAM</v>
          </cell>
          <cell r="G203" t="str">
            <v>mmdc.DRAM_D[31]</v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</row>
        <row r="204">
          <cell r="A204" t="str">
            <v>NVCC_DRAM</v>
          </cell>
          <cell r="B204" t="str">
            <v>NVCC_DRAM</v>
          </cell>
          <cell r="D204" t="str">
            <v>DRAM</v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</row>
        <row r="205">
          <cell r="A205" t="str">
            <v>DRAM_D30</v>
          </cell>
          <cell r="B205" t="str">
            <v>DRAM_D30</v>
          </cell>
          <cell r="D205" t="str">
            <v>DRAM</v>
          </cell>
          <cell r="G205" t="str">
            <v>mmdc.DRAM_D[30]</v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</row>
        <row r="206">
          <cell r="A206" t="str">
            <v>DRAM_D26</v>
          </cell>
          <cell r="B206" t="str">
            <v>DRAM_D26</v>
          </cell>
          <cell r="D206" t="str">
            <v>DRAM</v>
          </cell>
          <cell r="G206" t="str">
            <v>mmdc.DRAM_D[26]</v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</row>
        <row r="207">
          <cell r="A207" t="str">
            <v>DRAM_SDCKE1</v>
          </cell>
          <cell r="B207" t="str">
            <v>DRAM_SDCKE1</v>
          </cell>
          <cell r="D207" t="str">
            <v>DRAM</v>
          </cell>
          <cell r="G207" t="str">
            <v>mmdc.DRAM_SDCKE[1]</v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</row>
        <row r="208">
          <cell r="A208" t="str">
            <v>NVCC_DRAM</v>
          </cell>
          <cell r="B208" t="str">
            <v>NVCC_DRAM</v>
          </cell>
          <cell r="D208" t="str">
            <v>DRAM</v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</row>
        <row r="209">
          <cell r="A209" t="str">
            <v>DRAM_A15</v>
          </cell>
          <cell r="B209" t="str">
            <v>DRAM_A15</v>
          </cell>
          <cell r="D209" t="str">
            <v>DRAM</v>
          </cell>
          <cell r="G209" t="str">
            <v>mmdc.DRAM_A[15]</v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</row>
        <row r="210">
          <cell r="A210" t="str">
            <v>DRAM_A14</v>
          </cell>
          <cell r="B210" t="str">
            <v>DRAM_A14</v>
          </cell>
          <cell r="D210" t="str">
            <v>DRAM</v>
          </cell>
          <cell r="G210" t="str">
            <v>mmdc.DRAM_A[14]</v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</row>
        <row r="211">
          <cell r="A211" t="str">
            <v>DRAM_SDBA2</v>
          </cell>
          <cell r="B211" t="str">
            <v>DRAM_SDBA2</v>
          </cell>
          <cell r="D211" t="str">
            <v>DRAM</v>
          </cell>
          <cell r="G211" t="str">
            <v>mmdc.DRAM_SDBA[2]</v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</row>
        <row r="212">
          <cell r="A212" t="str">
            <v>DRAM_A12</v>
          </cell>
          <cell r="B212" t="str">
            <v>DRAM_A12</v>
          </cell>
          <cell r="D212" t="str">
            <v>DRAM</v>
          </cell>
          <cell r="G212" t="str">
            <v>mmdc.DRAM_A[12]</v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</row>
        <row r="213">
          <cell r="A213" t="str">
            <v>DRAM_A7</v>
          </cell>
          <cell r="B213" t="str">
            <v>DRAM_A7</v>
          </cell>
          <cell r="D213" t="str">
            <v>DRAM</v>
          </cell>
          <cell r="G213" t="str">
            <v>mmdc.DRAM_A[7]</v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</row>
        <row r="214">
          <cell r="A214" t="str">
            <v>NVCC_DRAM</v>
          </cell>
          <cell r="B214" t="str">
            <v>NVCC_DRAM</v>
          </cell>
          <cell r="D214" t="str">
            <v>DRAM</v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</row>
        <row r="215">
          <cell r="A215" t="str">
            <v/>
          </cell>
          <cell r="B215">
            <v>0</v>
          </cell>
          <cell r="D215" t="str">
            <v>DRAM</v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</row>
        <row r="216">
          <cell r="A216" t="str">
            <v>DRAM_A6</v>
          </cell>
          <cell r="B216" t="str">
            <v>DRAM_A6</v>
          </cell>
          <cell r="D216" t="str">
            <v>DRAM</v>
          </cell>
          <cell r="G216" t="str">
            <v>mmdc.DRAM_A[6]</v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</row>
        <row r="217">
          <cell r="A217" t="str">
            <v>NVCC_DRAM</v>
          </cell>
          <cell r="B217" t="str">
            <v>NVCC_DRAM</v>
          </cell>
          <cell r="D217" t="str">
            <v>DRAM</v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</row>
        <row r="218">
          <cell r="A218" t="str">
            <v>DRAM_A4</v>
          </cell>
          <cell r="B218" t="str">
            <v>DRAM_A4</v>
          </cell>
          <cell r="D218" t="str">
            <v>DRAM</v>
          </cell>
          <cell r="G218" t="str">
            <v>mmdc.DRAM_A[4]</v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</row>
        <row r="219">
          <cell r="A219" t="str">
            <v>DRAM_A3</v>
          </cell>
          <cell r="B219" t="str">
            <v>DRAM_A3</v>
          </cell>
          <cell r="D219" t="str">
            <v>DRAM</v>
          </cell>
          <cell r="G219" t="str">
            <v>mmdc.DRAM_A[3]</v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</row>
        <row r="220">
          <cell r="A220" t="str">
            <v>NVCC_DRAM</v>
          </cell>
          <cell r="B220" t="str">
            <v>NVCC_DRAM</v>
          </cell>
          <cell r="D220" t="str">
            <v>DRAM</v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</row>
        <row r="221">
          <cell r="A221" t="str">
            <v>DRAM_A1</v>
          </cell>
          <cell r="B221" t="str">
            <v>DRAM_A1</v>
          </cell>
          <cell r="D221" t="str">
            <v>DRAM</v>
          </cell>
          <cell r="G221" t="str">
            <v>mmdc.DRAM_A[1]</v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</row>
        <row r="222">
          <cell r="A222" t="str">
            <v>NVCC_DRAM</v>
          </cell>
          <cell r="B222" t="str">
            <v>NVCC_DRAM</v>
          </cell>
          <cell r="D222" t="str">
            <v>DRAM</v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</row>
        <row r="223">
          <cell r="A223" t="str">
            <v>DRAM_SDCLK_1</v>
          </cell>
          <cell r="B223" t="str">
            <v>DRAM_SDCLK_1</v>
          </cell>
          <cell r="D223" t="str">
            <v>DRAM</v>
          </cell>
          <cell r="G223" t="str">
            <v>mmdc.DRAM_SDCLK1</v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</row>
        <row r="224">
          <cell r="A224" t="str">
            <v>LVDS0_TX3_N</v>
          </cell>
          <cell r="B224" t="str">
            <v>LVDS0_TX3_N</v>
          </cell>
          <cell r="D224" t="str">
            <v>LVDS</v>
          </cell>
          <cell r="G224" t="str">
            <v>.padn</v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</row>
        <row r="225">
          <cell r="A225" t="str">
            <v>DRAM_SDBA1</v>
          </cell>
          <cell r="B225" t="str">
            <v>DRAM_SDBA1</v>
          </cell>
          <cell r="D225" t="str">
            <v>DRAM</v>
          </cell>
          <cell r="G225" t="str">
            <v>mmdc.DRAM_SDBA[1]</v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</row>
        <row r="226">
          <cell r="A226" t="str">
            <v>LVDS0_CLK_P</v>
          </cell>
          <cell r="B226" t="str">
            <v>LVDS0_CLK_P</v>
          </cell>
          <cell r="D226" t="str">
            <v>LVDS</v>
          </cell>
          <cell r="G226" t="str">
            <v>ldb.LVDS0_CLK</v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</row>
        <row r="227">
          <cell r="A227" t="str">
            <v>DRAM_SDCLK_1_B</v>
          </cell>
          <cell r="B227" t="str">
            <v>DRAM_SDCLK_1_B</v>
          </cell>
          <cell r="D227" t="str">
            <v>DRAM</v>
          </cell>
          <cell r="G227" t="str">
            <v>.padn</v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</row>
        <row r="228">
          <cell r="A228" t="str">
            <v>DRAM_SDCLK_0</v>
          </cell>
          <cell r="B228" t="str">
            <v>DRAM_SDCLK_0</v>
          </cell>
          <cell r="D228" t="str">
            <v>DRAM</v>
          </cell>
          <cell r="G228" t="str">
            <v>mmdc.DRAM_SDCLK0</v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</row>
        <row r="229">
          <cell r="A229" t="str">
            <v>NVCC_LVDS</v>
          </cell>
          <cell r="B229" t="str">
            <v>NVCC_LVDS</v>
          </cell>
          <cell r="D229" t="str">
            <v>LVDS</v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</row>
        <row r="230">
          <cell r="A230" t="str">
            <v>NVCC_DRAM</v>
          </cell>
          <cell r="B230" t="str">
            <v>NVCC_DRAM</v>
          </cell>
          <cell r="D230" t="str">
            <v>DRAM</v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</row>
        <row r="231">
          <cell r="A231" t="str">
            <v>DRAM_SDCLK_0_B</v>
          </cell>
          <cell r="B231" t="str">
            <v>DRAM_SDCLK_0_B</v>
          </cell>
          <cell r="D231" t="str">
            <v>DRAM</v>
          </cell>
          <cell r="G231" t="str">
            <v>.padn</v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</row>
        <row r="232">
          <cell r="A232" t="str">
            <v/>
          </cell>
          <cell r="B232">
            <v>0</v>
          </cell>
          <cell r="D232" t="str">
            <v>DRAM</v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</row>
        <row r="233">
          <cell r="A233" t="str">
            <v>DRAM_D48</v>
          </cell>
          <cell r="B233" t="str">
            <v>DRAM_D48</v>
          </cell>
          <cell r="D233" t="str">
            <v>DRAM</v>
          </cell>
          <cell r="G233" t="str">
            <v>mmdc.DRAM_D[48]</v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</row>
        <row r="234">
          <cell r="A234" t="str">
            <v>DRAM_A10</v>
          </cell>
          <cell r="B234" t="str">
            <v>DRAM_A10</v>
          </cell>
          <cell r="D234" t="str">
            <v>DRAM</v>
          </cell>
          <cell r="G234" t="str">
            <v>mmdc.DRAM_A[10]</v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</row>
        <row r="235">
          <cell r="A235" t="str">
            <v>DRAM_RAS</v>
          </cell>
          <cell r="B235" t="str">
            <v>DRAM_RAS</v>
          </cell>
          <cell r="D235" t="str">
            <v>DRAM</v>
          </cell>
          <cell r="G235" t="str">
            <v>mmdc.DRAM_RAS</v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</row>
        <row r="236">
          <cell r="A236" t="str">
            <v>NVCC_DRAM</v>
          </cell>
          <cell r="B236" t="str">
            <v>NVCC_DRAM</v>
          </cell>
          <cell r="D236" t="str">
            <v>DRAM</v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</row>
        <row r="237">
          <cell r="A237" t="str">
            <v>DRAM_D53</v>
          </cell>
          <cell r="B237" t="str">
            <v>DRAM_D53</v>
          </cell>
          <cell r="D237" t="str">
            <v>DRAM</v>
          </cell>
          <cell r="G237" t="str">
            <v>mmdc.DRAM_D[53]</v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</row>
        <row r="238">
          <cell r="A238" t="str">
            <v>DRAM_D57</v>
          </cell>
          <cell r="B238" t="str">
            <v>DRAM_D57</v>
          </cell>
          <cell r="D238" t="str">
            <v>DRAM</v>
          </cell>
          <cell r="G238" t="str">
            <v>mmdc.DRAM_D[57]</v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</row>
        <row r="239">
          <cell r="A239" t="str">
            <v>NVCC_DRAM</v>
          </cell>
          <cell r="B239" t="str">
            <v>NVCC_DRAM</v>
          </cell>
          <cell r="D239" t="str">
            <v>DRAM</v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</row>
        <row r="240">
          <cell r="A240" t="str">
            <v>DRAM_D49</v>
          </cell>
          <cell r="B240" t="str">
            <v>DRAM_D49</v>
          </cell>
          <cell r="D240" t="str">
            <v>DRAM</v>
          </cell>
          <cell r="G240" t="str">
            <v>mmdc.DRAM_D[49]</v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</row>
        <row r="241">
          <cell r="A241" t="str">
            <v>DRAM_DQM6</v>
          </cell>
          <cell r="B241" t="str">
            <v>DRAM_DQM6</v>
          </cell>
          <cell r="D241" t="str">
            <v>DRAM</v>
          </cell>
          <cell r="G241" t="str">
            <v>mmdc.DRAM_DQM[6]</v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</row>
        <row r="242">
          <cell r="A242" t="str">
            <v>DRAM_SDQS6</v>
          </cell>
          <cell r="B242" t="str">
            <v>DRAM_SDQS6</v>
          </cell>
          <cell r="D242" t="str">
            <v>DRAM</v>
          </cell>
          <cell r="G242" t="str">
            <v>mmdc.DRAM_SDQS[6]</v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</row>
        <row r="243">
          <cell r="A243" t="str">
            <v>DRAM_SDQS6_B</v>
          </cell>
          <cell r="B243" t="str">
            <v>DRAM_SDQS6_B</v>
          </cell>
          <cell r="D243" t="str">
            <v>DRAM</v>
          </cell>
          <cell r="G243" t="str">
            <v>.padn</v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</row>
        <row r="244">
          <cell r="A244" t="str">
            <v>DRAM_D50</v>
          </cell>
          <cell r="B244" t="str">
            <v>DRAM_D50</v>
          </cell>
          <cell r="D244" t="str">
            <v>DRAM</v>
          </cell>
          <cell r="G244" t="str">
            <v>mmdc.DRAM_D[50]</v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</row>
        <row r="245">
          <cell r="A245" t="str">
            <v>DRAM_D61</v>
          </cell>
          <cell r="B245" t="str">
            <v>DRAM_D61</v>
          </cell>
          <cell r="D245" t="str">
            <v>DRAM</v>
          </cell>
          <cell r="G245" t="str">
            <v>mmdc.DRAM_D[61]</v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</row>
        <row r="246">
          <cell r="A246" t="str">
            <v>NVCC_DRAM</v>
          </cell>
          <cell r="B246" t="str">
            <v>NVCC_DRAM</v>
          </cell>
          <cell r="D246" t="str">
            <v>DRAM</v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</row>
        <row r="247">
          <cell r="A247" t="str">
            <v>DRAM_D55</v>
          </cell>
          <cell r="B247" t="str">
            <v>DRAM_D55</v>
          </cell>
          <cell r="D247" t="str">
            <v>DRAM</v>
          </cell>
          <cell r="G247" t="str">
            <v>mmdc.DRAM_D[55]</v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</row>
        <row r="248">
          <cell r="A248" t="str">
            <v>DRAM_D60</v>
          </cell>
          <cell r="B248" t="str">
            <v>DRAM_D60</v>
          </cell>
          <cell r="D248" t="str">
            <v>DRAM</v>
          </cell>
          <cell r="G248" t="str">
            <v>mmdc.DRAM_D[60]</v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</row>
        <row r="249">
          <cell r="A249" t="str">
            <v>NVCC_DRAM</v>
          </cell>
          <cell r="B249" t="str">
            <v>NVCC_DRAM</v>
          </cell>
          <cell r="D249" t="str">
            <v>DRAM</v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</row>
        <row r="250">
          <cell r="A250" t="str">
            <v>NVCC_DRAM</v>
          </cell>
          <cell r="B250" t="str">
            <v>NVCC_DRAM</v>
          </cell>
          <cell r="D250" t="str">
            <v>DRAM</v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</row>
        <row r="251">
          <cell r="A251" t="str">
            <v>DRAM_DQM7</v>
          </cell>
          <cell r="B251" t="str">
            <v>DRAM_DQM7</v>
          </cell>
          <cell r="D251" t="str">
            <v>DRAM</v>
          </cell>
          <cell r="G251" t="str">
            <v>mmdc.DRAM_DQM[7]</v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</row>
        <row r="252">
          <cell r="A252" t="str">
            <v/>
          </cell>
          <cell r="B252">
            <v>0</v>
          </cell>
          <cell r="D252" t="str">
            <v>DRAM</v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</row>
        <row r="253">
          <cell r="A253" t="str">
            <v>DRAM_SDQS7</v>
          </cell>
          <cell r="B253" t="str">
            <v>DRAM_SDQS7</v>
          </cell>
          <cell r="D253" t="str">
            <v>DRAM</v>
          </cell>
          <cell r="G253" t="str">
            <v>mmdc.DRAM_SDQS[7]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</row>
        <row r="254">
          <cell r="A254" t="str">
            <v>DRAM_SDQS7_B</v>
          </cell>
          <cell r="B254" t="str">
            <v>DRAM_SDQS7_B</v>
          </cell>
          <cell r="D254" t="str">
            <v>DRAM</v>
          </cell>
          <cell r="G254" t="str">
            <v>.padn</v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</row>
        <row r="255">
          <cell r="A255" t="str">
            <v>NVCC_DRAM</v>
          </cell>
          <cell r="B255" t="str">
            <v>NVCC_DRAM</v>
          </cell>
          <cell r="D255" t="str">
            <v>DRAM</v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</row>
        <row r="256">
          <cell r="A256" t="str">
            <v>DRAM_D59</v>
          </cell>
          <cell r="B256" t="str">
            <v>DRAM_D59</v>
          </cell>
          <cell r="D256" t="str">
            <v>DRAM</v>
          </cell>
          <cell r="G256" t="str">
            <v>mmdc.DRAM_D[59]</v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</row>
        <row r="257">
          <cell r="A257" t="str">
            <v>DRAM_D62</v>
          </cell>
          <cell r="B257" t="str">
            <v>DRAM_D62</v>
          </cell>
          <cell r="D257" t="str">
            <v>DRAM</v>
          </cell>
          <cell r="G257" t="str">
            <v>mmdc.DRAM_D[62]</v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</row>
        <row r="258">
          <cell r="A258" t="str">
            <v>DRAM_D58</v>
          </cell>
          <cell r="B258" t="str">
            <v>DRAM_D58</v>
          </cell>
          <cell r="D258" t="str">
            <v>DRAM</v>
          </cell>
          <cell r="G258" t="str">
            <v>mmdc.DRAM_D[58]</v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</row>
        <row r="259">
          <cell r="A259" t="e">
            <v>#REF!</v>
          </cell>
          <cell r="B259" t="e">
            <v>#REF!</v>
          </cell>
          <cell r="D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</row>
        <row r="260">
          <cell r="A260" t="e">
            <v>#REF!</v>
          </cell>
          <cell r="B260" t="e">
            <v>#REF!</v>
          </cell>
          <cell r="D260" t="e">
            <v>#REF!</v>
          </cell>
          <cell r="G260" t="e">
            <v>#REF!</v>
          </cell>
          <cell r="H260" t="e">
            <v>#REF!</v>
          </cell>
          <cell r="I260" t="e">
            <v>#REF!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</row>
        <row r="261">
          <cell r="A261" t="e">
            <v>#REF!</v>
          </cell>
          <cell r="B261" t="e">
            <v>#REF!</v>
          </cell>
          <cell r="D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</row>
        <row r="262">
          <cell r="A262" t="e">
            <v>#REF!</v>
          </cell>
          <cell r="B262" t="e">
            <v>#REF!</v>
          </cell>
          <cell r="D262" t="e">
            <v>#REF!</v>
          </cell>
          <cell r="G262" t="e">
            <v>#REF!</v>
          </cell>
          <cell r="H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</row>
        <row r="263">
          <cell r="A263" t="e">
            <v>#REF!</v>
          </cell>
          <cell r="B263" t="e">
            <v>#REF!</v>
          </cell>
          <cell r="D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</row>
        <row r="264">
          <cell r="A264" t="e">
            <v>#REF!</v>
          </cell>
          <cell r="B264" t="e">
            <v>#REF!</v>
          </cell>
          <cell r="D264" t="e">
            <v>#REF!</v>
          </cell>
          <cell r="G264" t="e">
            <v>#REF!</v>
          </cell>
          <cell r="H264" t="e">
            <v>#REF!</v>
          </cell>
          <cell r="I264" t="e">
            <v>#REF!</v>
          </cell>
          <cell r="J264" t="e">
            <v>#REF!</v>
          </cell>
          <cell r="K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</row>
        <row r="265">
          <cell r="A265" t="e">
            <v>#REF!</v>
          </cell>
          <cell r="B265" t="e">
            <v>#REF!</v>
          </cell>
          <cell r="D265" t="e">
            <v>#REF!</v>
          </cell>
          <cell r="G265" t="e">
            <v>#REF!</v>
          </cell>
          <cell r="H265" t="e">
            <v>#REF!</v>
          </cell>
          <cell r="I265" t="e">
            <v>#REF!</v>
          </cell>
          <cell r="J265" t="e">
            <v>#REF!</v>
          </cell>
          <cell r="K265" t="e">
            <v>#REF!</v>
          </cell>
          <cell r="L265" t="e">
            <v>#REF!</v>
          </cell>
          <cell r="M265" t="e">
            <v>#REF!</v>
          </cell>
          <cell r="N265" t="e">
            <v>#REF!</v>
          </cell>
        </row>
        <row r="266">
          <cell r="A266" t="e">
            <v>#REF!</v>
          </cell>
          <cell r="B266" t="e">
            <v>#REF!</v>
          </cell>
          <cell r="D266" t="e">
            <v>#REF!</v>
          </cell>
          <cell r="G266" t="e">
            <v>#REF!</v>
          </cell>
          <cell r="H266" t="e">
            <v>#REF!</v>
          </cell>
          <cell r="I266" t="e">
            <v>#REF!</v>
          </cell>
          <cell r="J266" t="e">
            <v>#REF!</v>
          </cell>
          <cell r="K266" t="e">
            <v>#REF!</v>
          </cell>
          <cell r="L266" t="e">
            <v>#REF!</v>
          </cell>
          <cell r="M266" t="e">
            <v>#REF!</v>
          </cell>
          <cell r="N266" t="e">
            <v>#REF!</v>
          </cell>
        </row>
        <row r="267">
          <cell r="A267" t="e">
            <v>#REF!</v>
          </cell>
          <cell r="B267" t="e">
            <v>#REF!</v>
          </cell>
          <cell r="D267" t="e">
            <v>#REF!</v>
          </cell>
          <cell r="G267" t="e">
            <v>#REF!</v>
          </cell>
          <cell r="H267" t="e">
            <v>#REF!</v>
          </cell>
          <cell r="I267" t="e">
            <v>#REF!</v>
          </cell>
          <cell r="J267" t="e">
            <v>#REF!</v>
          </cell>
          <cell r="K267" t="e">
            <v>#REF!</v>
          </cell>
          <cell r="L267" t="e">
            <v>#REF!</v>
          </cell>
          <cell r="M267" t="e">
            <v>#REF!</v>
          </cell>
          <cell r="N267" t="e">
            <v>#REF!</v>
          </cell>
        </row>
        <row r="268">
          <cell r="A268" t="e">
            <v>#REF!</v>
          </cell>
          <cell r="B268" t="e">
            <v>#REF!</v>
          </cell>
          <cell r="D268" t="e">
            <v>#REF!</v>
          </cell>
          <cell r="G268" t="e">
            <v>#REF!</v>
          </cell>
          <cell r="H268" t="e">
            <v>#REF!</v>
          </cell>
          <cell r="I268" t="e">
            <v>#REF!</v>
          </cell>
          <cell r="J268" t="e">
            <v>#REF!</v>
          </cell>
          <cell r="K268" t="e">
            <v>#REF!</v>
          </cell>
          <cell r="L268" t="e">
            <v>#REF!</v>
          </cell>
          <cell r="M268" t="e">
            <v>#REF!</v>
          </cell>
          <cell r="N268" t="e">
            <v>#REF!</v>
          </cell>
        </row>
        <row r="269">
          <cell r="A269" t="e">
            <v>#REF!</v>
          </cell>
          <cell r="B269" t="e">
            <v>#REF!</v>
          </cell>
          <cell r="D269" t="e">
            <v>#REF!</v>
          </cell>
          <cell r="G269" t="e">
            <v>#REF!</v>
          </cell>
          <cell r="H269" t="e">
            <v>#REF!</v>
          </cell>
          <cell r="I269" t="e">
            <v>#REF!</v>
          </cell>
          <cell r="J269" t="e">
            <v>#REF!</v>
          </cell>
          <cell r="K269" t="e">
            <v>#REF!</v>
          </cell>
          <cell r="L269" t="e">
            <v>#REF!</v>
          </cell>
          <cell r="M269" t="e">
            <v>#REF!</v>
          </cell>
          <cell r="N269" t="e">
            <v>#REF!</v>
          </cell>
        </row>
        <row r="270">
          <cell r="A270" t="str">
            <v/>
          </cell>
          <cell r="B270">
            <v>0</v>
          </cell>
          <cell r="D270" t="str">
            <v/>
          </cell>
          <cell r="G270" t="str">
            <v/>
          </cell>
          <cell r="H270" t="str">
            <v/>
          </cell>
          <cell r="I270" t="str">
            <v/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</row>
        <row r="271">
          <cell r="A271" t="str">
            <v>ENET_TXD1</v>
          </cell>
          <cell r="B271" t="str">
            <v>ENET_TXD1</v>
          </cell>
          <cell r="D271" t="str">
            <v>ENET</v>
          </cell>
          <cell r="G271" t="str">
            <v>mlb.MLBCLK</v>
          </cell>
          <cell r="H271" t="str">
            <v>enet.TDATA[1]</v>
          </cell>
          <cell r="I271" t="str">
            <v>esai1.TX2_RX3</v>
          </cell>
          <cell r="J271" t="str">
            <v/>
          </cell>
          <cell r="K271" t="str">
            <v>enet.1588_EVENT0_IN</v>
          </cell>
          <cell r="L271" t="str">
            <v>gpio1.GPIO[29]</v>
          </cell>
          <cell r="M271" t="str">
            <v/>
          </cell>
          <cell r="N271" t="str">
            <v>anatop.USBPHY2_TSTO_RX_HS_RXD</v>
          </cell>
        </row>
        <row r="272">
          <cell r="A272" t="str">
            <v>ENET_RXD0</v>
          </cell>
          <cell r="B272" t="str">
            <v>ENET_RXD0</v>
          </cell>
          <cell r="D272" t="str">
            <v>ENET</v>
          </cell>
          <cell r="G272" t="str">
            <v>osc32k.32K_OUT</v>
          </cell>
          <cell r="H272" t="str">
            <v>enet.RDATA[0]</v>
          </cell>
          <cell r="I272" t="str">
            <v>esai1.HCKT</v>
          </cell>
          <cell r="J272" t="str">
            <v>spdif.OUT1</v>
          </cell>
          <cell r="K272" t="str">
            <v/>
          </cell>
          <cell r="L272" t="str">
            <v>gpio1.GPIO[27]</v>
          </cell>
          <cell r="M272" t="str">
            <v>phy.TMS</v>
          </cell>
          <cell r="N272" t="str">
            <v>anatop.USBPHY1_TSTO_PLL_CLK20DIV</v>
          </cell>
        </row>
        <row r="273">
          <cell r="A273" t="str">
            <v>ENET_RXD1</v>
          </cell>
          <cell r="B273" t="str">
            <v>VSS</v>
          </cell>
          <cell r="D273" t="str">
            <v>ENET</v>
          </cell>
          <cell r="G273" t="str">
            <v>mlb.MLBSIG</v>
          </cell>
          <cell r="H273" t="str">
            <v>enet.RDATA[1]</v>
          </cell>
          <cell r="I273" t="str">
            <v>esai1.FST</v>
          </cell>
          <cell r="J273" t="str">
            <v/>
          </cell>
          <cell r="K273" t="str">
            <v>enet.1588_EVENT3_OUT</v>
          </cell>
          <cell r="L273" t="str">
            <v>gpio1.GPIO[26]</v>
          </cell>
          <cell r="M273" t="str">
            <v>phy.TCK</v>
          </cell>
          <cell r="N273" t="str">
            <v>anatop.USBPHY1_TSTO_RX_DISCON_DET</v>
          </cell>
        </row>
        <row r="274">
          <cell r="A274" t="str">
            <v>ENET_RX_ER</v>
          </cell>
          <cell r="B274" t="str">
            <v>VSS</v>
          </cell>
          <cell r="D274" t="str">
            <v>ENET</v>
          </cell>
          <cell r="G274" t="str">
            <v>anatop.USBOTG_ID</v>
          </cell>
          <cell r="H274" t="str">
            <v>enet.RX_ER</v>
          </cell>
          <cell r="I274" t="str">
            <v>esai1.HCKR</v>
          </cell>
          <cell r="J274" t="str">
            <v>spdif.IN1</v>
          </cell>
          <cell r="K274" t="str">
            <v>enet.1588_EVENT2_OUT</v>
          </cell>
          <cell r="L274" t="str">
            <v>gpio1.GPIO[24]</v>
          </cell>
          <cell r="M274" t="str">
            <v>phy.TDI</v>
          </cell>
          <cell r="N274" t="str">
            <v>anatop.USBPHY1_TSTO_RX_HS_RXD</v>
          </cell>
        </row>
        <row r="275">
          <cell r="A275" t="str">
            <v>NVCC_ENET</v>
          </cell>
          <cell r="B275" t="str">
            <v>NVCC_ENET</v>
          </cell>
          <cell r="D275" t="str">
            <v>ENET</v>
          </cell>
          <cell r="G275" t="str">
            <v/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</row>
        <row r="276">
          <cell r="A276" t="str">
            <v>ENET_MDIO</v>
          </cell>
          <cell r="B276" t="str">
            <v>ENET_MDIO</v>
          </cell>
          <cell r="D276" t="str">
            <v>ENET</v>
          </cell>
          <cell r="G276" t="str">
            <v/>
          </cell>
          <cell r="H276" t="str">
            <v>enet.MDIO</v>
          </cell>
          <cell r="I276" t="str">
            <v>esai1.SCKR</v>
          </cell>
          <cell r="J276" t="str">
            <v>sdma.DEBUG_BUS_DEVICE[3]</v>
          </cell>
          <cell r="K276" t="str">
            <v>enet.1588_EVENT1_OUT</v>
          </cell>
          <cell r="L276" t="str">
            <v>gpio1.GPIO[22]</v>
          </cell>
          <cell r="M276" t="str">
            <v>spdif.PLOCK</v>
          </cell>
          <cell r="N276" t="str">
            <v/>
          </cell>
        </row>
        <row r="277">
          <cell r="A277" t="str">
            <v>ENET_REF_CLK</v>
          </cell>
          <cell r="B277" t="str">
            <v>VSS</v>
          </cell>
          <cell r="D277" t="str">
            <v>ENET</v>
          </cell>
          <cell r="G277" t="str">
            <v/>
          </cell>
          <cell r="H277" t="str">
            <v>enet.TX_CLK</v>
          </cell>
          <cell r="I277" t="str">
            <v>esai1.FSR</v>
          </cell>
          <cell r="J277" t="str">
            <v>sdma.DEBUG_BUS_DEVICE[4]</v>
          </cell>
          <cell r="K277" t="str">
            <v/>
          </cell>
          <cell r="L277" t="str">
            <v>gpio1.GPIO[23]</v>
          </cell>
          <cell r="M277" t="str">
            <v>spdif.SRCLK</v>
          </cell>
          <cell r="N277" t="str">
            <v>anatop.USBPHY1_TSTO_RX_SQUELCH</v>
          </cell>
        </row>
        <row r="278">
          <cell r="A278" t="str">
            <v>ENET_TX_EN</v>
          </cell>
          <cell r="B278" t="str">
            <v>ENET_TX_EN</v>
          </cell>
          <cell r="D278" t="str">
            <v>ENET</v>
          </cell>
          <cell r="G278" t="str">
            <v/>
          </cell>
          <cell r="H278" t="str">
            <v>enet.TX_EN</v>
          </cell>
          <cell r="I278" t="str">
            <v>esai1.TX3_RX2</v>
          </cell>
          <cell r="J278" t="str">
            <v/>
          </cell>
          <cell r="K278" t="str">
            <v/>
          </cell>
          <cell r="L278" t="str">
            <v>gpio1.GPIO[28]</v>
          </cell>
          <cell r="M278" t="str">
            <v/>
          </cell>
          <cell r="N278" t="str">
            <v>anatop.USBPHY2_TSTO_RX_SQUELCH</v>
          </cell>
        </row>
        <row r="279">
          <cell r="A279" t="str">
            <v>ENET_MDC</v>
          </cell>
          <cell r="B279" t="str">
            <v>ENET_MDC</v>
          </cell>
          <cell r="D279" t="str">
            <v>ENET</v>
          </cell>
          <cell r="G279" t="str">
            <v>mlb.MLBDAT</v>
          </cell>
          <cell r="H279" t="str">
            <v>enet.MDC</v>
          </cell>
          <cell r="I279" t="str">
            <v>esai1.TX5_RX0</v>
          </cell>
          <cell r="J279" t="str">
            <v/>
          </cell>
          <cell r="K279" t="str">
            <v>enet.1588_EVENT1_IN</v>
          </cell>
          <cell r="L279" t="str">
            <v>gpio1.GPIO[31]</v>
          </cell>
          <cell r="M279" t="str">
            <v/>
          </cell>
          <cell r="N279" t="str">
            <v>anatop.USBPHY2_TSTO_RX_DISCON_DET</v>
          </cell>
        </row>
        <row r="280">
          <cell r="A280" t="str">
            <v>ENET_TXD0</v>
          </cell>
          <cell r="B280" t="str">
            <v>ENET_TXD0</v>
          </cell>
          <cell r="D280" t="str">
            <v>ENET</v>
          </cell>
          <cell r="G280" t="str">
            <v/>
          </cell>
          <cell r="H280" t="str">
            <v>enet.TDATA[0]</v>
          </cell>
          <cell r="I280" t="str">
            <v>esai1.TX4_RX1</v>
          </cell>
          <cell r="J280" t="str">
            <v/>
          </cell>
          <cell r="K280" t="str">
            <v/>
          </cell>
          <cell r="L280" t="str">
            <v>gpio1.GPIO[30]</v>
          </cell>
          <cell r="M280" t="str">
            <v/>
          </cell>
          <cell r="N280" t="str">
            <v>anatop.USBPHY2_TSTO_RX_FS_RXD</v>
          </cell>
        </row>
        <row r="281">
          <cell r="A281" t="str">
            <v>ENET_CRS_DV</v>
          </cell>
          <cell r="B281" t="str">
            <v>ENET_CRS_DV</v>
          </cell>
          <cell r="D281" t="str">
            <v>ENET</v>
          </cell>
          <cell r="G281" t="str">
            <v/>
          </cell>
          <cell r="H281" t="str">
            <v>enet.RX_EN</v>
          </cell>
          <cell r="I281" t="str">
            <v>esai1.SCKT</v>
          </cell>
          <cell r="J281" t="str">
            <v>spdif.SPDIF_EXTCLK</v>
          </cell>
          <cell r="K281" t="str">
            <v/>
          </cell>
          <cell r="L281" t="str">
            <v>gpio1.GPIO[25]</v>
          </cell>
          <cell r="M281" t="str">
            <v>phy.TDO</v>
          </cell>
          <cell r="N281" t="str">
            <v>anatop.USBPHY1_TSTO_RX_FS_RXD</v>
          </cell>
        </row>
        <row r="282">
          <cell r="A282" t="str">
            <v/>
          </cell>
          <cell r="B282">
            <v>0</v>
          </cell>
          <cell r="D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</row>
        <row r="283">
          <cell r="A283" t="str">
            <v>DISP0_DAT20</v>
          </cell>
          <cell r="B283" t="str">
            <v>DISP0_DAT20</v>
          </cell>
          <cell r="D283" t="str">
            <v>IPU_LCD</v>
          </cell>
          <cell r="G283" t="str">
            <v>ipu1.DISP0_DAT[20]</v>
          </cell>
          <cell r="H283" t="str">
            <v>lcdif.DAT[20]</v>
          </cell>
          <cell r="I283" t="str">
            <v>ecspi1.SCLK</v>
          </cell>
          <cell r="J283" t="str">
            <v>audmux.AUD4_TXC</v>
          </cell>
          <cell r="K283" t="str">
            <v>sdma.DEBUG_EVT_CHN_LINES[7]</v>
          </cell>
          <cell r="L283" t="str">
            <v>gpio5.GPIO[14]</v>
          </cell>
          <cell r="M283" t="str">
            <v>mmdc.MMDC_DEBUG[25]</v>
          </cell>
          <cell r="N283" t="str">
            <v>pl301_sim_mx6dl_per1.HADDR[28]</v>
          </cell>
        </row>
        <row r="284">
          <cell r="A284" t="str">
            <v>DISP0_DAT19</v>
          </cell>
          <cell r="B284" t="str">
            <v>DISP0_DAT19</v>
          </cell>
          <cell r="D284" t="str">
            <v>IPU_LCD</v>
          </cell>
          <cell r="G284" t="str">
            <v>ipu1.DISP0_DAT[19]</v>
          </cell>
          <cell r="H284" t="str">
            <v>lcdif.DAT[19]</v>
          </cell>
          <cell r="I284" t="str">
            <v>ecspi2.SCLK</v>
          </cell>
          <cell r="J284" t="str">
            <v>audmux.AUD5_RXD</v>
          </cell>
          <cell r="K284" t="str">
            <v>audmux.AUD4_RXC</v>
          </cell>
          <cell r="L284" t="str">
            <v>gpio5.GPIO[13]</v>
          </cell>
          <cell r="M284" t="str">
            <v>mmdc.MMDC_DEBUG[24]</v>
          </cell>
          <cell r="N284" t="str">
            <v>weim.WEIM_CS[3]</v>
          </cell>
        </row>
        <row r="285">
          <cell r="A285" t="str">
            <v>NVCC_LCD</v>
          </cell>
          <cell r="B285" t="str">
            <v>NVCC_LCD</v>
          </cell>
          <cell r="D285" t="str">
            <v>IPU_LCD</v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</row>
        <row r="286">
          <cell r="A286" t="str">
            <v>DISP0_DAT17</v>
          </cell>
          <cell r="B286" t="str">
            <v>DISP0_DAT17</v>
          </cell>
          <cell r="D286" t="str">
            <v>IPU_LCD</v>
          </cell>
          <cell r="G286" t="str">
            <v>ipu1.DISP0_DAT[17]</v>
          </cell>
          <cell r="H286" t="str">
            <v>lcdif.DAT[17]</v>
          </cell>
          <cell r="I286" t="str">
            <v>ecspi2.MISO</v>
          </cell>
          <cell r="J286" t="str">
            <v>audmux.AUD5_TXD</v>
          </cell>
          <cell r="K286" t="str">
            <v>sdma.SDMA_EXT_EVENT[1]</v>
          </cell>
          <cell r="L286" t="str">
            <v>gpio5.GPIO[11]</v>
          </cell>
          <cell r="M286" t="str">
            <v>mmdc.MMDC_DEBUG[22]</v>
          </cell>
          <cell r="N286" t="str">
            <v>pl301_sim_mx6dl_per1.HADDR[27]</v>
          </cell>
        </row>
        <row r="287">
          <cell r="A287" t="str">
            <v>DISP0_DAT22</v>
          </cell>
          <cell r="B287" t="str">
            <v>VSS</v>
          </cell>
          <cell r="D287" t="str">
            <v>IPU_LCD</v>
          </cell>
          <cell r="G287" t="str">
            <v>ipu1.DISP0_DAT[22]</v>
          </cell>
          <cell r="H287" t="str">
            <v>lcdif.DAT[22]</v>
          </cell>
          <cell r="I287" t="str">
            <v>ecspi1.MISO</v>
          </cell>
          <cell r="J287" t="str">
            <v>audmux.AUD4_TXFS</v>
          </cell>
          <cell r="K287" t="str">
            <v>sdma.DEBUG_BUS_DEVICE[1]</v>
          </cell>
          <cell r="L287" t="str">
            <v>gpio5.GPIO[16]</v>
          </cell>
          <cell r="M287" t="str">
            <v>mmdc.MMDC_DEBUG[27]</v>
          </cell>
          <cell r="N287" t="str">
            <v>pl301_sim_mx6dl_per1.HADDR[30]</v>
          </cell>
        </row>
        <row r="288">
          <cell r="A288" t="str">
            <v>DISP0_DAT23</v>
          </cell>
          <cell r="B288" t="str">
            <v>DISP0_DAT23</v>
          </cell>
          <cell r="D288" t="str">
            <v>IPU_LCD</v>
          </cell>
          <cell r="G288" t="str">
            <v>ipu1.DISP0_DAT[23]</v>
          </cell>
          <cell r="H288" t="str">
            <v>lcdif.DAT[23]</v>
          </cell>
          <cell r="I288" t="str">
            <v>ecspi1.SS0</v>
          </cell>
          <cell r="J288" t="str">
            <v>audmux.AUD4_RXD</v>
          </cell>
          <cell r="K288" t="str">
            <v>sdma.DEBUG_BUS_DEVICE[2]</v>
          </cell>
          <cell r="L288" t="str">
            <v>gpio5.GPIO[17]</v>
          </cell>
          <cell r="M288" t="str">
            <v>mmdc.MMDC_DEBUG[28]</v>
          </cell>
          <cell r="N288" t="str">
            <v>pl301_sim_mx6dl_per1.HADDR[31]</v>
          </cell>
        </row>
        <row r="289">
          <cell r="A289" t="str">
            <v>DISP0_DAT18</v>
          </cell>
          <cell r="B289" t="str">
            <v>DISP0_DAT18</v>
          </cell>
          <cell r="D289" t="str">
            <v>IPU_LCD</v>
          </cell>
          <cell r="G289" t="str">
            <v>ipu1.DISP0_DAT[18]</v>
          </cell>
          <cell r="H289" t="str">
            <v>lcdif.DAT[18]</v>
          </cell>
          <cell r="I289" t="str">
            <v>ecspi2.SS0</v>
          </cell>
          <cell r="J289" t="str">
            <v>audmux.AUD5_TXFS</v>
          </cell>
          <cell r="K289" t="str">
            <v>audmux.AUD4_RXFS</v>
          </cell>
          <cell r="L289" t="str">
            <v>gpio5.GPIO[12]</v>
          </cell>
          <cell r="M289" t="str">
            <v>mmdc.MMDC_DEBUG[23]</v>
          </cell>
          <cell r="N289" t="str">
            <v>weim.WEIM_CS[2]</v>
          </cell>
        </row>
        <row r="290">
          <cell r="A290" t="str">
            <v>DISP0_DAT14</v>
          </cell>
          <cell r="B290" t="str">
            <v>DISP0_DAT14</v>
          </cell>
          <cell r="D290" t="str">
            <v>IPU_LCD</v>
          </cell>
          <cell r="G290" t="str">
            <v>ipu1.DISP0_DAT[14]</v>
          </cell>
          <cell r="H290" t="str">
            <v>lcdif.DAT[14]</v>
          </cell>
          <cell r="I290" t="str">
            <v/>
          </cell>
          <cell r="J290" t="str">
            <v>audmux.AUD5_RXC</v>
          </cell>
          <cell r="K290" t="str">
            <v>sdma.DEBUG_EVT_CHN_LINES[1]</v>
          </cell>
          <cell r="L290" t="str">
            <v>gpio5.GPIO[8]</v>
          </cell>
          <cell r="M290" t="str">
            <v>mmdc.MMDC_DEBUG[19]</v>
          </cell>
          <cell r="N290" t="str">
            <v>pl301_sim_mx6dl_per1.HSIZE[2]</v>
          </cell>
        </row>
        <row r="291">
          <cell r="A291" t="str">
            <v>NVCC_LCD</v>
          </cell>
          <cell r="B291" t="str">
            <v>NVCC_LCD</v>
          </cell>
          <cell r="D291" t="str">
            <v>IPU_LCD</v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</row>
        <row r="292">
          <cell r="A292" t="e">
            <v>#REF!</v>
          </cell>
          <cell r="B292" t="e">
            <v>#REF!</v>
          </cell>
          <cell r="D292" t="e">
            <v>#REF!</v>
          </cell>
          <cell r="G292" t="e">
            <v>#REF!</v>
          </cell>
          <cell r="H292" t="e">
            <v>#REF!</v>
          </cell>
          <cell r="I292" t="e">
            <v>#REF!</v>
          </cell>
          <cell r="J292" t="e">
            <v>#REF!</v>
          </cell>
          <cell r="K292" t="e">
            <v>#REF!</v>
          </cell>
          <cell r="L292" t="e">
            <v>#REF!</v>
          </cell>
          <cell r="M292" t="e">
            <v>#REF!</v>
          </cell>
          <cell r="N292" t="e">
            <v>#REF!</v>
          </cell>
        </row>
        <row r="293">
          <cell r="A293" t="e">
            <v>#REF!</v>
          </cell>
          <cell r="B293" t="e">
            <v>#REF!</v>
          </cell>
          <cell r="D293" t="e">
            <v>#REF!</v>
          </cell>
          <cell r="G293" t="e">
            <v>#REF!</v>
          </cell>
          <cell r="H293" t="e">
            <v>#REF!</v>
          </cell>
          <cell r="I293" t="e">
            <v>#REF!</v>
          </cell>
          <cell r="J293" t="e">
            <v>#REF!</v>
          </cell>
          <cell r="K293" t="e">
            <v>#REF!</v>
          </cell>
          <cell r="L293" t="e">
            <v>#REF!</v>
          </cell>
          <cell r="M293" t="e">
            <v>#REF!</v>
          </cell>
          <cell r="N293" t="e">
            <v>#REF!</v>
          </cell>
        </row>
        <row r="294">
          <cell r="A294" t="e">
            <v>#REF!</v>
          </cell>
          <cell r="B294" t="e">
            <v>#REF!</v>
          </cell>
          <cell r="D294" t="e">
            <v>#REF!</v>
          </cell>
          <cell r="G294" t="e">
            <v>#REF!</v>
          </cell>
          <cell r="H294" t="e">
            <v>#REF!</v>
          </cell>
          <cell r="I294" t="e">
            <v>#REF!</v>
          </cell>
          <cell r="J294" t="e">
            <v>#REF!</v>
          </cell>
          <cell r="K294" t="e">
            <v>#REF!</v>
          </cell>
          <cell r="L294" t="e">
            <v>#REF!</v>
          </cell>
          <cell r="M294" t="e">
            <v>#REF!</v>
          </cell>
          <cell r="N294" t="e">
            <v>#REF!</v>
          </cell>
        </row>
        <row r="295">
          <cell r="A295" t="e">
            <v>#REF!</v>
          </cell>
          <cell r="B295" t="e">
            <v>#REF!</v>
          </cell>
          <cell r="D295" t="e">
            <v>#REF!</v>
          </cell>
          <cell r="G295" t="e">
            <v>#REF!</v>
          </cell>
          <cell r="H295" t="e">
            <v>#REF!</v>
          </cell>
          <cell r="I295" t="e">
            <v>#REF!</v>
          </cell>
          <cell r="J295" t="e">
            <v>#REF!</v>
          </cell>
          <cell r="K295" t="e">
            <v>#REF!</v>
          </cell>
          <cell r="L295" t="e">
            <v>#REF!</v>
          </cell>
          <cell r="M295" t="e">
            <v>#REF!</v>
          </cell>
          <cell r="N295" t="e">
            <v>#REF!</v>
          </cell>
        </row>
        <row r="296">
          <cell r="A296" t="e">
            <v>#REF!</v>
          </cell>
          <cell r="B296" t="e">
            <v>#REF!</v>
          </cell>
          <cell r="D296" t="e">
            <v>#REF!</v>
          </cell>
          <cell r="G296" t="e">
            <v>#REF!</v>
          </cell>
          <cell r="H296" t="e">
            <v>#REF!</v>
          </cell>
          <cell r="I296" t="e">
            <v>#REF!</v>
          </cell>
          <cell r="J296" t="e">
            <v>#REF!</v>
          </cell>
          <cell r="K296" t="e">
            <v>#REF!</v>
          </cell>
          <cell r="L296" t="e">
            <v>#REF!</v>
          </cell>
          <cell r="M296" t="e">
            <v>#REF!</v>
          </cell>
          <cell r="N296" t="e">
            <v>#REF!</v>
          </cell>
        </row>
        <row r="297">
          <cell r="A297" t="e">
            <v>#REF!</v>
          </cell>
          <cell r="B297" t="e">
            <v>#REF!</v>
          </cell>
          <cell r="D297" t="e">
            <v>#REF!</v>
          </cell>
          <cell r="G297" t="e">
            <v>#REF!</v>
          </cell>
          <cell r="H297" t="e">
            <v>#REF!</v>
          </cell>
          <cell r="I297" t="e">
            <v>#REF!</v>
          </cell>
          <cell r="J297" t="e">
            <v>#REF!</v>
          </cell>
          <cell r="K297" t="e">
            <v>#REF!</v>
          </cell>
          <cell r="L297" t="e">
            <v>#REF!</v>
          </cell>
          <cell r="M297" t="e">
            <v>#REF!</v>
          </cell>
          <cell r="N297" t="e">
            <v>#REF!</v>
          </cell>
        </row>
        <row r="298">
          <cell r="A298" t="e">
            <v>#REF!</v>
          </cell>
          <cell r="B298" t="e">
            <v>#REF!</v>
          </cell>
          <cell r="D298" t="e">
            <v>#REF!</v>
          </cell>
          <cell r="G298" t="e">
            <v>#REF!</v>
          </cell>
          <cell r="H298" t="e">
            <v>#REF!</v>
          </cell>
          <cell r="I298" t="e">
            <v>#REF!</v>
          </cell>
          <cell r="J298" t="e">
            <v>#REF!</v>
          </cell>
          <cell r="K298" t="e">
            <v>#REF!</v>
          </cell>
          <cell r="L298" t="e">
            <v>#REF!</v>
          </cell>
          <cell r="M298" t="e">
            <v>#REF!</v>
          </cell>
          <cell r="N298" t="e">
            <v>#REF!</v>
          </cell>
        </row>
        <row r="299">
          <cell r="A299" t="e">
            <v>#REF!</v>
          </cell>
          <cell r="B299" t="e">
            <v>#REF!</v>
          </cell>
          <cell r="D299" t="e">
            <v>#REF!</v>
          </cell>
          <cell r="G299" t="e">
            <v>#REF!</v>
          </cell>
          <cell r="H299" t="e">
            <v>#REF!</v>
          </cell>
          <cell r="I299" t="e">
            <v>#REF!</v>
          </cell>
          <cell r="J299" t="e">
            <v>#REF!</v>
          </cell>
          <cell r="K299" t="e">
            <v>#REF!</v>
          </cell>
          <cell r="L299" t="e">
            <v>#REF!</v>
          </cell>
          <cell r="M299" t="e">
            <v>#REF!</v>
          </cell>
          <cell r="N299" t="e">
            <v>#REF!</v>
          </cell>
        </row>
        <row r="300">
          <cell r="A300" t="e">
            <v>#REF!</v>
          </cell>
          <cell r="B300" t="e">
            <v>#REF!</v>
          </cell>
          <cell r="D300" t="e">
            <v>#REF!</v>
          </cell>
          <cell r="G300" t="e">
            <v>#REF!</v>
          </cell>
          <cell r="H300" t="e">
            <v>#REF!</v>
          </cell>
          <cell r="I300" t="e">
            <v>#REF!</v>
          </cell>
          <cell r="J300" t="e">
            <v>#REF!</v>
          </cell>
          <cell r="K300" t="e">
            <v>#REF!</v>
          </cell>
          <cell r="L300" t="e">
            <v>#REF!</v>
          </cell>
          <cell r="M300" t="e">
            <v>#REF!</v>
          </cell>
          <cell r="N300" t="e">
            <v>#REF!</v>
          </cell>
        </row>
        <row r="301">
          <cell r="A301" t="e">
            <v>#REF!</v>
          </cell>
          <cell r="B301" t="e">
            <v>#REF!</v>
          </cell>
          <cell r="D301" t="e">
            <v>#REF!</v>
          </cell>
          <cell r="G301" t="e">
            <v>#REF!</v>
          </cell>
          <cell r="H301" t="e">
            <v>#REF!</v>
          </cell>
          <cell r="I301" t="e">
            <v>#REF!</v>
          </cell>
          <cell r="J301" t="e">
            <v>#REF!</v>
          </cell>
          <cell r="K301" t="e">
            <v>#REF!</v>
          </cell>
          <cell r="L301" t="e">
            <v>#REF!</v>
          </cell>
          <cell r="M301" t="e">
            <v>#REF!</v>
          </cell>
          <cell r="N301" t="e">
            <v>#REF!</v>
          </cell>
        </row>
        <row r="302">
          <cell r="A302" t="e">
            <v>#REF!</v>
          </cell>
          <cell r="B302" t="e">
            <v>#REF!</v>
          </cell>
          <cell r="D302" t="e">
            <v>#REF!</v>
          </cell>
          <cell r="G302" t="e">
            <v>#REF!</v>
          </cell>
          <cell r="H302" t="e">
            <v>#REF!</v>
          </cell>
          <cell r="I302" t="e">
            <v>#REF!</v>
          </cell>
          <cell r="J302" t="e">
            <v>#REF!</v>
          </cell>
          <cell r="K302" t="e">
            <v>#REF!</v>
          </cell>
          <cell r="L302" t="e">
            <v>#REF!</v>
          </cell>
          <cell r="M302" t="e">
            <v>#REF!</v>
          </cell>
          <cell r="N302" t="e">
            <v>#REF!</v>
          </cell>
        </row>
        <row r="303">
          <cell r="A303" t="e">
            <v>#REF!</v>
          </cell>
          <cell r="B303" t="e">
            <v>#REF!</v>
          </cell>
          <cell r="D303" t="e">
            <v>#REF!</v>
          </cell>
          <cell r="G303" t="e">
            <v>#REF!</v>
          </cell>
          <cell r="H303" t="e">
            <v>#REF!</v>
          </cell>
          <cell r="I303" t="e">
            <v>#REF!</v>
          </cell>
          <cell r="J303" t="e">
            <v>#REF!</v>
          </cell>
          <cell r="K303" t="e">
            <v>#REF!</v>
          </cell>
          <cell r="L303" t="e">
            <v>#REF!</v>
          </cell>
          <cell r="M303" t="e">
            <v>#REF!</v>
          </cell>
          <cell r="N303" t="e">
            <v>#REF!</v>
          </cell>
        </row>
        <row r="304">
          <cell r="A304" t="e">
            <v>#REF!</v>
          </cell>
          <cell r="B304" t="e">
            <v>#REF!</v>
          </cell>
          <cell r="D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  <cell r="J304" t="e">
            <v>#REF!</v>
          </cell>
          <cell r="K304" t="e">
            <v>#REF!</v>
          </cell>
          <cell r="L304" t="e">
            <v>#REF!</v>
          </cell>
          <cell r="M304" t="e">
            <v>#REF!</v>
          </cell>
          <cell r="N304" t="e">
            <v>#REF!</v>
          </cell>
        </row>
        <row r="305">
          <cell r="A305" t="e">
            <v>#REF!</v>
          </cell>
          <cell r="B305" t="e">
            <v>#REF!</v>
          </cell>
          <cell r="D305" t="e">
            <v>#REF!</v>
          </cell>
          <cell r="G305" t="e">
            <v>#REF!</v>
          </cell>
          <cell r="H305" t="e">
            <v>#REF!</v>
          </cell>
          <cell r="I305" t="e">
            <v>#REF!</v>
          </cell>
          <cell r="J305" t="e">
            <v>#REF!</v>
          </cell>
          <cell r="K305" t="e">
            <v>#REF!</v>
          </cell>
          <cell r="L305" t="e">
            <v>#REF!</v>
          </cell>
          <cell r="M305" t="e">
            <v>#REF!</v>
          </cell>
          <cell r="N305" t="e">
            <v>#REF!</v>
          </cell>
        </row>
        <row r="306">
          <cell r="A306" t="e">
            <v>#REF!</v>
          </cell>
          <cell r="B306" t="e">
            <v>#REF!</v>
          </cell>
          <cell r="D306" t="e">
            <v>#REF!</v>
          </cell>
          <cell r="G306" t="e">
            <v>#REF!</v>
          </cell>
          <cell r="H306" t="e">
            <v>#REF!</v>
          </cell>
          <cell r="I306" t="e">
            <v>#REF!</v>
          </cell>
          <cell r="J306" t="e">
            <v>#REF!</v>
          </cell>
          <cell r="K306" t="e">
            <v>#REF!</v>
          </cell>
          <cell r="L306" t="e">
            <v>#REF!</v>
          </cell>
          <cell r="M306" t="e">
            <v>#REF!</v>
          </cell>
          <cell r="N306" t="e">
            <v>#REF!</v>
          </cell>
        </row>
        <row r="307">
          <cell r="A307" t="e">
            <v>#REF!</v>
          </cell>
          <cell r="B307" t="e">
            <v>#REF!</v>
          </cell>
          <cell r="D307" t="e">
            <v>#REF!</v>
          </cell>
          <cell r="G307" t="e">
            <v>#REF!</v>
          </cell>
          <cell r="H307" t="e">
            <v>#REF!</v>
          </cell>
          <cell r="I307" t="e">
            <v>#REF!</v>
          </cell>
          <cell r="J307" t="e">
            <v>#REF!</v>
          </cell>
          <cell r="K307" t="e">
            <v>#REF!</v>
          </cell>
          <cell r="L307" t="e">
            <v>#REF!</v>
          </cell>
          <cell r="M307" t="e">
            <v>#REF!</v>
          </cell>
          <cell r="N307" t="e">
            <v>#REF!</v>
          </cell>
        </row>
        <row r="308">
          <cell r="A308" t="e">
            <v>#REF!</v>
          </cell>
          <cell r="B308" t="e">
            <v>#REF!</v>
          </cell>
          <cell r="D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  <cell r="J308" t="e">
            <v>#REF!</v>
          </cell>
          <cell r="K308" t="e">
            <v>#REF!</v>
          </cell>
          <cell r="L308" t="e">
            <v>#REF!</v>
          </cell>
          <cell r="M308" t="e">
            <v>#REF!</v>
          </cell>
          <cell r="N308" t="e">
            <v>#REF!</v>
          </cell>
        </row>
        <row r="309">
          <cell r="A309" t="e">
            <v>#REF!</v>
          </cell>
          <cell r="B309" t="e">
            <v>#REF!</v>
          </cell>
          <cell r="D309" t="e">
            <v>#REF!</v>
          </cell>
          <cell r="G309" t="e">
            <v>#REF!</v>
          </cell>
          <cell r="H309" t="e">
            <v>#REF!</v>
          </cell>
          <cell r="I309" t="e">
            <v>#REF!</v>
          </cell>
          <cell r="J309" t="e">
            <v>#REF!</v>
          </cell>
          <cell r="K309" t="e">
            <v>#REF!</v>
          </cell>
          <cell r="L309" t="e">
            <v>#REF!</v>
          </cell>
          <cell r="M309" t="e">
            <v>#REF!</v>
          </cell>
          <cell r="N309" t="e">
            <v>#REF!</v>
          </cell>
        </row>
        <row r="310">
          <cell r="A310" t="e">
            <v>#REF!</v>
          </cell>
          <cell r="B310" t="e">
            <v>#REF!</v>
          </cell>
          <cell r="D310" t="e">
            <v>#REF!</v>
          </cell>
          <cell r="G310" t="e">
            <v>#REF!</v>
          </cell>
          <cell r="H310" t="e">
            <v>#REF!</v>
          </cell>
          <cell r="I310" t="e">
            <v>#REF!</v>
          </cell>
          <cell r="J310" t="e">
            <v>#REF!</v>
          </cell>
          <cell r="K310" t="e">
            <v>#REF!</v>
          </cell>
          <cell r="L310" t="e">
            <v>#REF!</v>
          </cell>
          <cell r="M310" t="e">
            <v>#REF!</v>
          </cell>
          <cell r="N310" t="e">
            <v>#REF!</v>
          </cell>
        </row>
        <row r="311">
          <cell r="A311" t="e">
            <v>#REF!</v>
          </cell>
          <cell r="B311" t="e">
            <v>#REF!</v>
          </cell>
          <cell r="D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  <cell r="J311" t="e">
            <v>#REF!</v>
          </cell>
          <cell r="K311" t="e">
            <v>#REF!</v>
          </cell>
          <cell r="L311" t="e">
            <v>#REF!</v>
          </cell>
          <cell r="M311" t="e">
            <v>#REF!</v>
          </cell>
          <cell r="N311" t="e">
            <v>#REF!</v>
          </cell>
        </row>
        <row r="312">
          <cell r="A312" t="e">
            <v>#REF!</v>
          </cell>
          <cell r="B312" t="e">
            <v>#REF!</v>
          </cell>
          <cell r="D312" t="e">
            <v>#REF!</v>
          </cell>
          <cell r="G312" t="e">
            <v>#REF!</v>
          </cell>
          <cell r="H312" t="e">
            <v>#REF!</v>
          </cell>
          <cell r="I312" t="e">
            <v>#REF!</v>
          </cell>
          <cell r="J312" t="e">
            <v>#REF!</v>
          </cell>
          <cell r="K312" t="e">
            <v>#REF!</v>
          </cell>
          <cell r="L312" t="e">
            <v>#REF!</v>
          </cell>
          <cell r="M312" t="e">
            <v>#REF!</v>
          </cell>
          <cell r="N312" t="e">
            <v>#REF!</v>
          </cell>
        </row>
        <row r="313">
          <cell r="A313" t="e">
            <v>#REF!</v>
          </cell>
          <cell r="B313" t="e">
            <v>#REF!</v>
          </cell>
          <cell r="D313" t="e">
            <v>#REF!</v>
          </cell>
          <cell r="G313" t="e">
            <v>#REF!</v>
          </cell>
          <cell r="H313" t="e">
            <v>#REF!</v>
          </cell>
          <cell r="I313" t="e">
            <v>#REF!</v>
          </cell>
          <cell r="J313" t="e">
            <v>#REF!</v>
          </cell>
          <cell r="K313" t="e">
            <v>#REF!</v>
          </cell>
          <cell r="L313" t="e">
            <v>#REF!</v>
          </cell>
          <cell r="M313" t="e">
            <v>#REF!</v>
          </cell>
          <cell r="N313" t="e">
            <v>#REF!</v>
          </cell>
        </row>
        <row r="314">
          <cell r="A314" t="e">
            <v>#REF!</v>
          </cell>
          <cell r="B314" t="e">
            <v>#REF!</v>
          </cell>
          <cell r="D314" t="e">
            <v>#REF!</v>
          </cell>
          <cell r="G314" t="e">
            <v>#REF!</v>
          </cell>
          <cell r="H314" t="e">
            <v>#REF!</v>
          </cell>
          <cell r="I314" t="e">
            <v>#REF!</v>
          </cell>
          <cell r="J314" t="e">
            <v>#REF!</v>
          </cell>
          <cell r="K314" t="e">
            <v>#REF!</v>
          </cell>
          <cell r="L314" t="e">
            <v>#REF!</v>
          </cell>
          <cell r="M314" t="e">
            <v>#REF!</v>
          </cell>
          <cell r="N314" t="e">
            <v>#REF!</v>
          </cell>
        </row>
        <row r="315">
          <cell r="A315" t="e">
            <v>#REF!</v>
          </cell>
          <cell r="B315" t="e">
            <v>#REF!</v>
          </cell>
          <cell r="D315" t="e">
            <v>#REF!</v>
          </cell>
          <cell r="G315" t="e">
            <v>#REF!</v>
          </cell>
          <cell r="H315" t="e">
            <v>#REF!</v>
          </cell>
          <cell r="I315" t="e">
            <v>#REF!</v>
          </cell>
          <cell r="J315" t="e">
            <v>#REF!</v>
          </cell>
          <cell r="K315" t="e">
            <v>#REF!</v>
          </cell>
          <cell r="L315" t="e">
            <v>#REF!</v>
          </cell>
          <cell r="M315" t="e">
            <v>#REF!</v>
          </cell>
          <cell r="N315" t="e">
            <v>#REF!</v>
          </cell>
        </row>
        <row r="316">
          <cell r="A316" t="e">
            <v>#REF!</v>
          </cell>
          <cell r="B316" t="e">
            <v>#REF!</v>
          </cell>
          <cell r="D316" t="e">
            <v>#REF!</v>
          </cell>
          <cell r="G316" t="e">
            <v>#REF!</v>
          </cell>
          <cell r="H316" t="e">
            <v>#REF!</v>
          </cell>
          <cell r="I316" t="e">
            <v>#REF!</v>
          </cell>
          <cell r="J316" t="e">
            <v>#REF!</v>
          </cell>
          <cell r="K316" t="e">
            <v>#REF!</v>
          </cell>
          <cell r="L316" t="e">
            <v>#REF!</v>
          </cell>
          <cell r="M316" t="e">
            <v>#REF!</v>
          </cell>
          <cell r="N316" t="e">
            <v>#REF!</v>
          </cell>
        </row>
        <row r="317">
          <cell r="A317" t="e">
            <v>#REF!</v>
          </cell>
          <cell r="B317" t="e">
            <v>#REF!</v>
          </cell>
          <cell r="D317" t="e">
            <v>#REF!</v>
          </cell>
          <cell r="G317" t="e">
            <v>#REF!</v>
          </cell>
          <cell r="H317" t="e">
            <v>#REF!</v>
          </cell>
          <cell r="I317" t="e">
            <v>#REF!</v>
          </cell>
          <cell r="J317" t="e">
            <v>#REF!</v>
          </cell>
          <cell r="K317" t="e">
            <v>#REF!</v>
          </cell>
          <cell r="L317" t="e">
            <v>#REF!</v>
          </cell>
          <cell r="M317" t="e">
            <v>#REF!</v>
          </cell>
          <cell r="N317" t="e">
            <v>#REF!</v>
          </cell>
        </row>
        <row r="318">
          <cell r="A318" t="e">
            <v>#REF!</v>
          </cell>
          <cell r="B318" t="e">
            <v>#REF!</v>
          </cell>
          <cell r="D318" t="e">
            <v>#REF!</v>
          </cell>
          <cell r="G318" t="e">
            <v>#REF!</v>
          </cell>
          <cell r="H318" t="e">
            <v>#REF!</v>
          </cell>
          <cell r="I318" t="e">
            <v>#REF!</v>
          </cell>
          <cell r="J318" t="e">
            <v>#REF!</v>
          </cell>
          <cell r="K318" t="e">
            <v>#REF!</v>
          </cell>
          <cell r="L318" t="e">
            <v>#REF!</v>
          </cell>
          <cell r="M318" t="e">
            <v>#REF!</v>
          </cell>
          <cell r="N318" t="e">
            <v>#REF!</v>
          </cell>
        </row>
        <row r="319">
          <cell r="A319" t="e">
            <v>#REF!</v>
          </cell>
          <cell r="B319" t="e">
            <v>#REF!</v>
          </cell>
          <cell r="D319" t="e">
            <v>#REF!</v>
          </cell>
          <cell r="G319" t="e">
            <v>#REF!</v>
          </cell>
          <cell r="H319" t="e">
            <v>#REF!</v>
          </cell>
          <cell r="I319" t="e">
            <v>#REF!</v>
          </cell>
          <cell r="J319" t="e">
            <v>#REF!</v>
          </cell>
          <cell r="K319" t="e">
            <v>#REF!</v>
          </cell>
          <cell r="L319" t="e">
            <v>#REF!</v>
          </cell>
          <cell r="M319" t="e">
            <v>#REF!</v>
          </cell>
          <cell r="N319" t="e">
            <v>#REF!</v>
          </cell>
        </row>
        <row r="320">
          <cell r="A320" t="e">
            <v>#REF!</v>
          </cell>
          <cell r="B320" t="e">
            <v>#REF!</v>
          </cell>
          <cell r="D320" t="e">
            <v>#REF!</v>
          </cell>
          <cell r="G320" t="e">
            <v>#REF!</v>
          </cell>
          <cell r="H320" t="e">
            <v>#REF!</v>
          </cell>
          <cell r="I320" t="e">
            <v>#REF!</v>
          </cell>
          <cell r="J320" t="e">
            <v>#REF!</v>
          </cell>
          <cell r="K320" t="e">
            <v>#REF!</v>
          </cell>
          <cell r="L320" t="e">
            <v>#REF!</v>
          </cell>
          <cell r="M320" t="e">
            <v>#REF!</v>
          </cell>
          <cell r="N320" t="e">
            <v>#REF!</v>
          </cell>
        </row>
        <row r="321">
          <cell r="A321" t="e">
            <v>#REF!</v>
          </cell>
          <cell r="B321" t="e">
            <v>#REF!</v>
          </cell>
          <cell r="D321" t="e">
            <v>#REF!</v>
          </cell>
          <cell r="G321" t="e">
            <v>#REF!</v>
          </cell>
          <cell r="H321" t="e">
            <v>#REF!</v>
          </cell>
          <cell r="I321" t="e">
            <v>#REF!</v>
          </cell>
          <cell r="J321" t="e">
            <v>#REF!</v>
          </cell>
          <cell r="K321" t="e">
            <v>#REF!</v>
          </cell>
          <cell r="L321" t="e">
            <v>#REF!</v>
          </cell>
          <cell r="M321" t="e">
            <v>#REF!</v>
          </cell>
          <cell r="N321" t="e">
            <v>#REF!</v>
          </cell>
        </row>
        <row r="322">
          <cell r="A322" t="e">
            <v>#REF!</v>
          </cell>
          <cell r="B322" t="e">
            <v>#REF!</v>
          </cell>
          <cell r="D322" t="e">
            <v>#REF!</v>
          </cell>
          <cell r="G322" t="e">
            <v>#REF!</v>
          </cell>
          <cell r="H322" t="e">
            <v>#REF!</v>
          </cell>
          <cell r="I322" t="e">
            <v>#REF!</v>
          </cell>
          <cell r="J322" t="e">
            <v>#REF!</v>
          </cell>
          <cell r="K322" t="e">
            <v>#REF!</v>
          </cell>
          <cell r="L322" t="e">
            <v>#REF!</v>
          </cell>
          <cell r="M322" t="e">
            <v>#REF!</v>
          </cell>
          <cell r="N322" t="e">
            <v>#REF!</v>
          </cell>
        </row>
        <row r="323">
          <cell r="A323" t="str">
            <v>DISP0_DAT9</v>
          </cell>
          <cell r="B323" t="str">
            <v>DISP0_DAT9</v>
          </cell>
          <cell r="D323" t="str">
            <v>IPU_LCD</v>
          </cell>
          <cell r="G323" t="str">
            <v>ipu1.DISP0_DAT[9]</v>
          </cell>
          <cell r="H323" t="str">
            <v>lcdif.DAT[9]</v>
          </cell>
          <cell r="I323" t="str">
            <v>pwm2.PWMO</v>
          </cell>
          <cell r="J323" t="str">
            <v>wdog2.WDOG_B</v>
          </cell>
          <cell r="K323" t="str">
            <v>sdma.DEBUG_EVENT_CHANNEL[2]</v>
          </cell>
          <cell r="L323" t="str">
            <v>gpio4.GPIO[30]</v>
          </cell>
          <cell r="M323" t="str">
            <v>mmdc.MMDC_DEBUG[14]</v>
          </cell>
          <cell r="N323" t="str">
            <v>pl301_sim_mx6dl_per1.HADDR[20]</v>
          </cell>
        </row>
        <row r="324">
          <cell r="A324" t="str">
            <v>DISP0_DAT12</v>
          </cell>
          <cell r="B324" t="str">
            <v>DISP0_DAT12</v>
          </cell>
          <cell r="D324" t="str">
            <v>IPU_LCD</v>
          </cell>
          <cell r="G324" t="str">
            <v>ipu1.DISP0_DAT[12]</v>
          </cell>
          <cell r="H324" t="str">
            <v>lcdif.DAT[12]</v>
          </cell>
          <cell r="I324" t="str">
            <v/>
          </cell>
          <cell r="J324" t="str">
            <v/>
          </cell>
          <cell r="K324" t="str">
            <v>sdma.DEBUG_EVENT_CHANNEL[5]</v>
          </cell>
          <cell r="L324" t="str">
            <v>gpio5.GPIO[6]</v>
          </cell>
          <cell r="M324" t="str">
            <v>mmdc.MMDC_DEBUG[17]</v>
          </cell>
          <cell r="N324" t="str">
            <v>pl301_sim_mx6dl_per1.HADDR[23]</v>
          </cell>
        </row>
        <row r="325">
          <cell r="A325" t="str">
            <v>DISP0_DAT11</v>
          </cell>
          <cell r="B325" t="str">
            <v>DISP0_DAT11</v>
          </cell>
          <cell r="D325" t="str">
            <v>IPU_LCD</v>
          </cell>
          <cell r="G325" t="str">
            <v>ipu1.DISP0_DAT[11]</v>
          </cell>
          <cell r="H325" t="str">
            <v>lcdif.DAT[11]</v>
          </cell>
          <cell r="I325" t="str">
            <v/>
          </cell>
          <cell r="J325" t="str">
            <v>usdhc1.USDHC_DEBUG[7]</v>
          </cell>
          <cell r="K325" t="str">
            <v>sdma.DEBUG_EVENT_CHANNEL[4]</v>
          </cell>
          <cell r="L325" t="str">
            <v>gpio5.GPIO[5]</v>
          </cell>
          <cell r="M325" t="str">
            <v>mmdc.MMDC_DEBUG[16]</v>
          </cell>
          <cell r="N325" t="str">
            <v>pl301_sim_mx6dl_per1.HADDR[22]</v>
          </cell>
        </row>
        <row r="326">
          <cell r="A326" t="str">
            <v>DISP0_DAT15</v>
          </cell>
          <cell r="B326" t="str">
            <v>DISP0_DAT15</v>
          </cell>
          <cell r="D326" t="str">
            <v>IPU_LCD</v>
          </cell>
          <cell r="G326" t="str">
            <v>ipu1.DISP0_DAT[15]</v>
          </cell>
          <cell r="H326" t="str">
            <v>lcdif.DAT[15]</v>
          </cell>
          <cell r="I326" t="str">
            <v>ecspi1.SS1</v>
          </cell>
          <cell r="J326" t="str">
            <v>ecspi2.SS1</v>
          </cell>
          <cell r="K326" t="str">
            <v>sdma.DEBUG_EVT_CHN_LINES[2]</v>
          </cell>
          <cell r="L326" t="str">
            <v>gpio5.GPIO[9]</v>
          </cell>
          <cell r="M326" t="str">
            <v>mmdc.MMDC_DEBUG[20]</v>
          </cell>
          <cell r="N326" t="str">
            <v>pl301_sim_mx6dl_per1.HADDR[25]</v>
          </cell>
        </row>
        <row r="327">
          <cell r="A327" t="str">
            <v>DISP0_DAT16</v>
          </cell>
          <cell r="B327" t="str">
            <v>DISP0_DAT16</v>
          </cell>
          <cell r="D327" t="str">
            <v>IPU_LCD</v>
          </cell>
          <cell r="G327" t="str">
            <v>ipu1.DISP0_DAT[16]</v>
          </cell>
          <cell r="H327" t="str">
            <v>lcdif.DAT[16]</v>
          </cell>
          <cell r="I327" t="str">
            <v>ecspi2.MOSI</v>
          </cell>
          <cell r="J327" t="str">
            <v>audmux.AUD5_TXC</v>
          </cell>
          <cell r="K327" t="str">
            <v>sdma.SDMA_EXT_EVENT[0]</v>
          </cell>
          <cell r="L327" t="str">
            <v>gpio5.GPIO[10]</v>
          </cell>
          <cell r="M327" t="str">
            <v>mmdc.MMDC_DEBUG[21]</v>
          </cell>
          <cell r="N327" t="str">
            <v>pl301_sim_mx6dl_per1.HADDR[26]</v>
          </cell>
        </row>
        <row r="328">
          <cell r="A328" t="str">
            <v>NVCC_LCD</v>
          </cell>
          <cell r="B328" t="str">
            <v>NVCC_LCD</v>
          </cell>
          <cell r="D328" t="str">
            <v>IPU_LCD</v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</row>
        <row r="329">
          <cell r="A329" t="str">
            <v>DISP0_DAT21</v>
          </cell>
          <cell r="B329" t="str">
            <v>DISP0_DAT21</v>
          </cell>
          <cell r="D329" t="str">
            <v>IPU_LCD</v>
          </cell>
          <cell r="G329" t="str">
            <v>ipu1.DISP0_DAT[21]</v>
          </cell>
          <cell r="H329" t="str">
            <v>lcdif.DAT[21]</v>
          </cell>
          <cell r="I329" t="str">
            <v>ecspi1.MOSI</v>
          </cell>
          <cell r="J329" t="str">
            <v>audmux.AUD4_TXD</v>
          </cell>
          <cell r="K329" t="str">
            <v>sdma.DEBUG_BUS_DEVICE[0]</v>
          </cell>
          <cell r="L329" t="str">
            <v>gpio5.GPIO[15]</v>
          </cell>
          <cell r="M329" t="str">
            <v>mmdc.MMDC_DEBUG[26]</v>
          </cell>
          <cell r="N329" t="str">
            <v>pl301_sim_mx6dl_per1.HADDR[29]</v>
          </cell>
        </row>
        <row r="330">
          <cell r="A330" t="str">
            <v>DISP0_DAT13</v>
          </cell>
          <cell r="B330" t="str">
            <v>DISP0_DAT13</v>
          </cell>
          <cell r="D330" t="str">
            <v>IPU_LCD</v>
          </cell>
          <cell r="G330" t="str">
            <v>ipu1.DISP0_DAT[13]</v>
          </cell>
          <cell r="H330" t="str">
            <v>lcdif.DAT[13]</v>
          </cell>
          <cell r="I330" t="str">
            <v/>
          </cell>
          <cell r="J330" t="str">
            <v>audmux.AUD5_RXFS</v>
          </cell>
          <cell r="K330" t="str">
            <v>sdma.DEBUG_EVT_CHN_LINES[0]</v>
          </cell>
          <cell r="L330" t="str">
            <v>gpio5.GPIO[7]</v>
          </cell>
          <cell r="M330" t="str">
            <v>mmdc.MMDC_DEBUG[18]</v>
          </cell>
          <cell r="N330" t="str">
            <v>pl301_sim_mx6dl_per1.HADDR[24]</v>
          </cell>
        </row>
        <row r="331">
          <cell r="A331" t="str">
            <v>DISP0_DAT10</v>
          </cell>
          <cell r="B331" t="str">
            <v>DISP0_DAT10</v>
          </cell>
          <cell r="D331" t="str">
            <v>IPU_LCD</v>
          </cell>
          <cell r="G331" t="str">
            <v>ipu1.DISP0_DAT[10]</v>
          </cell>
          <cell r="H331" t="str">
            <v>lcdif.DAT[10]</v>
          </cell>
          <cell r="I331" t="str">
            <v/>
          </cell>
          <cell r="J331" t="str">
            <v>usdhc1.USDHC_DEBUG[6]</v>
          </cell>
          <cell r="K331" t="str">
            <v>sdma.DEBUG_EVENT_CHANNEL[3]</v>
          </cell>
          <cell r="L331" t="str">
            <v>gpio4.GPIO[31]</v>
          </cell>
          <cell r="M331" t="str">
            <v>mmdc.MMDC_DEBUG[15]</v>
          </cell>
          <cell r="N331" t="str">
            <v>pl301_sim_mx6dl_per1.HADDR[21]</v>
          </cell>
        </row>
        <row r="332">
          <cell r="A332" t="str">
            <v>DISP0_DAT8</v>
          </cell>
          <cell r="B332" t="str">
            <v>DISP0_DAT8</v>
          </cell>
          <cell r="D332" t="str">
            <v>IPU_LCD</v>
          </cell>
          <cell r="G332" t="str">
            <v>ipu1.DISP0_DAT[8]</v>
          </cell>
          <cell r="H332" t="str">
            <v>lcdif.DAT[8]</v>
          </cell>
          <cell r="I332" t="str">
            <v>pwm1.PWMO</v>
          </cell>
          <cell r="J332" t="str">
            <v>wdog1.WDOG_B</v>
          </cell>
          <cell r="K332" t="str">
            <v>sdma.DEBUG_EVENT_CHANNEL[1]</v>
          </cell>
          <cell r="L332" t="str">
            <v>gpio4.GPIO[29]</v>
          </cell>
          <cell r="M332" t="str">
            <v>mmdc.MMDC_DEBUG[13]</v>
          </cell>
          <cell r="N332" t="str">
            <v>pl301_sim_mx6dl_per1.HADDR[19]</v>
          </cell>
        </row>
        <row r="333">
          <cell r="A333" t="str">
            <v>DISP0_DAT6</v>
          </cell>
          <cell r="B333" t="str">
            <v>DISP0_DAT6</v>
          </cell>
          <cell r="D333" t="str">
            <v>IPU_LCD</v>
          </cell>
          <cell r="G333" t="str">
            <v>ipu1.DISP0_DAT[6]</v>
          </cell>
          <cell r="H333" t="str">
            <v>lcdif.DAT[6]</v>
          </cell>
          <cell r="I333" t="str">
            <v>ecspi3.SS3</v>
          </cell>
          <cell r="J333" t="str">
            <v>audmux.AUD6_RXC</v>
          </cell>
          <cell r="K333" t="str">
            <v>sdma.DEBUG_RTBUFFER_WRITE</v>
          </cell>
          <cell r="L333" t="str">
            <v>gpio4.GPIO[27]</v>
          </cell>
          <cell r="M333" t="str">
            <v>mmdc.MMDC_DEBUG[11]</v>
          </cell>
          <cell r="N333" t="str">
            <v>pl301_sim_mx6dl_per1.HADDR[17]</v>
          </cell>
        </row>
        <row r="334">
          <cell r="A334" t="str">
            <v>DISP0_DAT7</v>
          </cell>
          <cell r="B334" t="str">
            <v>DISP0_DAT7</v>
          </cell>
          <cell r="D334" t="str">
            <v>IPU_LCD</v>
          </cell>
          <cell r="G334" t="str">
            <v>ipu1.DISP0_DAT[7]</v>
          </cell>
          <cell r="H334" t="str">
            <v>lcdif.DAT[7]</v>
          </cell>
          <cell r="I334" t="str">
            <v>ecspi3.RDY</v>
          </cell>
          <cell r="J334" t="str">
            <v>usdhc1.USDHC_DEBUG[5]</v>
          </cell>
          <cell r="K334" t="str">
            <v>sdma.DEBUG_EVENT_CHANNEL[0]</v>
          </cell>
          <cell r="L334" t="str">
            <v>gpio4.GPIO[28]</v>
          </cell>
          <cell r="M334" t="str">
            <v>mmdc.MMDC_DEBUG[12]</v>
          </cell>
          <cell r="N334" t="str">
            <v>pl301_sim_mx6dl_per1.HADDR[18]</v>
          </cell>
        </row>
        <row r="335">
          <cell r="A335" t="str">
            <v>DISP0_DAT5</v>
          </cell>
          <cell r="B335" t="str">
            <v>DISP0_DAT5</v>
          </cell>
          <cell r="D335" t="str">
            <v>IPU_LCD</v>
          </cell>
          <cell r="G335" t="str">
            <v>ipu1.DISP0_DAT[5]</v>
          </cell>
          <cell r="H335" t="str">
            <v>lcdif.DAT[5]</v>
          </cell>
          <cell r="I335" t="str">
            <v>ecspi3.SS2</v>
          </cell>
          <cell r="J335" t="str">
            <v>audmux.AUD6_RXFS</v>
          </cell>
          <cell r="K335" t="str">
            <v>sdma.DEBUG_MATCHED_DMBUS</v>
          </cell>
          <cell r="L335" t="str">
            <v>gpio4.GPIO[26]</v>
          </cell>
          <cell r="M335" t="str">
            <v>mmdc.MMDC_DEBUG[10]</v>
          </cell>
          <cell r="N335" t="str">
            <v>pl301_sim_mx6dl_per1.HADDR[16]</v>
          </cell>
        </row>
        <row r="336">
          <cell r="A336" t="e">
            <v>#REF!</v>
          </cell>
          <cell r="B336" t="e">
            <v>#REF!</v>
          </cell>
          <cell r="D336" t="e">
            <v>#REF!</v>
          </cell>
          <cell r="G336" t="e">
            <v>#REF!</v>
          </cell>
          <cell r="H336" t="e">
            <v>#REF!</v>
          </cell>
          <cell r="I336" t="e">
            <v>#REF!</v>
          </cell>
          <cell r="J336" t="e">
            <v>#REF!</v>
          </cell>
          <cell r="K336" t="e">
            <v>#REF!</v>
          </cell>
          <cell r="L336" t="e">
            <v>#REF!</v>
          </cell>
          <cell r="M336" t="e">
            <v>#REF!</v>
          </cell>
          <cell r="N336" t="e">
            <v>#REF!</v>
          </cell>
        </row>
        <row r="337">
          <cell r="A337" t="e">
            <v>#REF!</v>
          </cell>
          <cell r="B337" t="e">
            <v>#REF!</v>
          </cell>
          <cell r="D337" t="e">
            <v>#REF!</v>
          </cell>
          <cell r="G337" t="e">
            <v>#REF!</v>
          </cell>
          <cell r="H337" t="e">
            <v>#REF!</v>
          </cell>
          <cell r="I337" t="e">
            <v>#REF!</v>
          </cell>
          <cell r="J337" t="e">
            <v>#REF!</v>
          </cell>
          <cell r="K337" t="e">
            <v>#REF!</v>
          </cell>
          <cell r="L337" t="e">
            <v>#REF!</v>
          </cell>
          <cell r="M337" t="e">
            <v>#REF!</v>
          </cell>
          <cell r="N337" t="e">
            <v>#REF!</v>
          </cell>
        </row>
        <row r="338">
          <cell r="A338" t="str">
            <v>DISP0_DAT0</v>
          </cell>
          <cell r="B338" t="str">
            <v>DISP0_DAT0</v>
          </cell>
          <cell r="D338" t="str">
            <v>IPU_LCD</v>
          </cell>
          <cell r="G338" t="str">
            <v>ipu1.DISP0_DAT[0]</v>
          </cell>
          <cell r="H338" t="str">
            <v>lcdif.DAT[0]</v>
          </cell>
          <cell r="I338" t="str">
            <v>ecspi3.SCLK</v>
          </cell>
          <cell r="J338" t="str">
            <v>usdhc1.USDHC_DEBUG[0]</v>
          </cell>
          <cell r="K338" t="str">
            <v>sdma.DEBUG_CORE_RUN</v>
          </cell>
          <cell r="L338" t="str">
            <v>gpio4.GPIO[21]</v>
          </cell>
          <cell r="M338" t="str">
            <v>mmdc.MMDC_DEBUG[5]</v>
          </cell>
          <cell r="N338" t="str">
            <v>pl301_sim_mx6dl_per1.HSIZE[1]</v>
          </cell>
        </row>
        <row r="339">
          <cell r="A339" t="str">
            <v>DISP0_DAT2</v>
          </cell>
          <cell r="B339" t="str">
            <v>DISP0_DAT2</v>
          </cell>
          <cell r="D339" t="str">
            <v>IPU_LCD</v>
          </cell>
          <cell r="G339" t="str">
            <v>ipu1.DISP0_DAT[2]</v>
          </cell>
          <cell r="H339" t="str">
            <v>lcdif.DAT[2]</v>
          </cell>
          <cell r="I339" t="str">
            <v>ecspi3.MISO</v>
          </cell>
          <cell r="J339" t="str">
            <v>usdhc1.USDHC_DEBUG[2]</v>
          </cell>
          <cell r="K339" t="str">
            <v>sdma.DEBUG_MODE</v>
          </cell>
          <cell r="L339" t="str">
            <v>gpio4.GPIO[23]</v>
          </cell>
          <cell r="M339" t="str">
            <v>mmdc.MMDC_DEBUG[7]</v>
          </cell>
          <cell r="N339" t="str">
            <v>pl301_sim_mx6dl_per1.HADDR[13]</v>
          </cell>
        </row>
        <row r="340">
          <cell r="A340" t="str">
            <v>DISP0_DAT1</v>
          </cell>
          <cell r="B340" t="str">
            <v>DISP0_DAT1</v>
          </cell>
          <cell r="D340" t="str">
            <v>IPU_LCD</v>
          </cell>
          <cell r="G340" t="str">
            <v>ipu1.DISP0_DAT[1]</v>
          </cell>
          <cell r="H340" t="str">
            <v>lcdif.DAT[1]</v>
          </cell>
          <cell r="I340" t="str">
            <v>ecspi3.MOSI</v>
          </cell>
          <cell r="J340" t="str">
            <v>usdhc1.USDHC_DEBUG[1]</v>
          </cell>
          <cell r="K340" t="str">
            <v>sdma.DEBUG_EVENT_CHANNEL_SEL</v>
          </cell>
          <cell r="L340" t="str">
            <v>gpio4.GPIO[22]</v>
          </cell>
          <cell r="M340" t="str">
            <v>mmdc.MMDC_DEBUG[6]</v>
          </cell>
          <cell r="N340" t="str">
            <v>pl301_sim_mx6dl_per1.HADDR[12]</v>
          </cell>
        </row>
        <row r="341">
          <cell r="A341" t="str">
            <v>DISP0_DAT3</v>
          </cell>
          <cell r="B341" t="str">
            <v>DISP0_DAT3</v>
          </cell>
          <cell r="D341" t="str">
            <v>IPU_LCD</v>
          </cell>
          <cell r="G341" t="str">
            <v>ipu1.DISP0_DAT[3]</v>
          </cell>
          <cell r="H341" t="str">
            <v>lcdif.DAT[3]</v>
          </cell>
          <cell r="I341" t="str">
            <v>ecspi3.SS0</v>
          </cell>
          <cell r="J341" t="str">
            <v>usdhc1.USDHC_DEBUG[3]</v>
          </cell>
          <cell r="K341" t="str">
            <v>sdma.DEBUG_BUS_ERROR</v>
          </cell>
          <cell r="L341" t="str">
            <v>gpio4.GPIO[24]</v>
          </cell>
          <cell r="M341" t="str">
            <v>mmdc.MMDC_DEBUG[8]</v>
          </cell>
          <cell r="N341" t="str">
            <v>pl301_sim_mx6dl_per1.HADDR[14]</v>
          </cell>
        </row>
        <row r="342">
          <cell r="A342" t="str">
            <v/>
          </cell>
          <cell r="B342">
            <v>0</v>
          </cell>
          <cell r="D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</row>
        <row r="343">
          <cell r="A343" t="str">
            <v>EIM_DA15</v>
          </cell>
          <cell r="B343" t="str">
            <v>EIM_DA15</v>
          </cell>
          <cell r="D343" t="str">
            <v>WEIM</v>
          </cell>
          <cell r="G343" t="str">
            <v>weim.WEIM_DA_A[15]</v>
          </cell>
          <cell r="H343" t="str">
            <v>ipu1.DI1_PIN1</v>
          </cell>
          <cell r="I343" t="str">
            <v>ipu1.DI1_PIN4</v>
          </cell>
          <cell r="J343" t="str">
            <v>mipi_core.DPHY_TEST_OUT[17]</v>
          </cell>
          <cell r="K343" t="str">
            <v/>
          </cell>
          <cell r="L343" t="str">
            <v>gpio3.GPIO[15]</v>
          </cell>
          <cell r="M343" t="str">
            <v>tpsmp.HDATA[29]</v>
          </cell>
          <cell r="N343" t="str">
            <v>src.BT_CFG[15]</v>
          </cell>
        </row>
        <row r="344">
          <cell r="A344" t="str">
            <v>EIM_BCLK</v>
          </cell>
          <cell r="B344" t="str">
            <v>EIM_BCLK</v>
          </cell>
          <cell r="D344" t="str">
            <v>WEIM</v>
          </cell>
          <cell r="G344" t="str">
            <v>weim.WEIM_BCLK</v>
          </cell>
          <cell r="H344" t="str">
            <v>ipu1.DI1_PIN16</v>
          </cell>
          <cell r="I344" t="str">
            <v/>
          </cell>
          <cell r="J344" t="str">
            <v/>
          </cell>
          <cell r="K344" t="str">
            <v/>
          </cell>
          <cell r="L344" t="str">
            <v>gpio6.GPIO[31]</v>
          </cell>
          <cell r="M344" t="str">
            <v>tpsmp.HDATA[31]</v>
          </cell>
          <cell r="N344" t="str">
            <v/>
          </cell>
        </row>
        <row r="345">
          <cell r="A345" t="str">
            <v>EIM_DA13</v>
          </cell>
          <cell r="B345" t="str">
            <v>EIM_DA13</v>
          </cell>
          <cell r="D345" t="str">
            <v>WEIM</v>
          </cell>
          <cell r="G345" t="str">
            <v>weim.WEIM_DA_A[13]</v>
          </cell>
          <cell r="H345" t="str">
            <v>ipu1.DI1_D0_CS</v>
          </cell>
          <cell r="I345" t="str">
            <v>ccm.DI1_EXT_CLK</v>
          </cell>
          <cell r="J345" t="str">
            <v>mipi_core.DPHY_TEST_OUT[15]</v>
          </cell>
          <cell r="K345" t="str">
            <v>sdma.DEBUG_EVT_CHN_LINES[4]</v>
          </cell>
          <cell r="L345" t="str">
            <v>gpio3.GPIO[13]</v>
          </cell>
          <cell r="M345" t="str">
            <v>tpsmp.HDATA[27]</v>
          </cell>
          <cell r="N345" t="str">
            <v>src.BT_CFG[13]</v>
          </cell>
        </row>
        <row r="346">
          <cell r="A346" t="str">
            <v>EIM_WAIT</v>
          </cell>
          <cell r="B346" t="str">
            <v>EIM_WAIT</v>
          </cell>
          <cell r="D346" t="str">
            <v>WEIM</v>
          </cell>
          <cell r="G346" t="str">
            <v>weim.WEIM_WAIT</v>
          </cell>
          <cell r="H346" t="str">
            <v>weim.WEIM_DTACK_B</v>
          </cell>
          <cell r="I346" t="str">
            <v/>
          </cell>
          <cell r="J346" t="str">
            <v/>
          </cell>
          <cell r="K346" t="str">
            <v/>
          </cell>
          <cell r="L346" t="str">
            <v>gpio5.GPIO[0]</v>
          </cell>
          <cell r="M346" t="str">
            <v>tpsmp.HDATA[30]</v>
          </cell>
          <cell r="N346" t="str">
            <v>src.BT_CFG[25]</v>
          </cell>
        </row>
        <row r="347">
          <cell r="A347" t="str">
            <v>EIM_DA12</v>
          </cell>
          <cell r="B347" t="str">
            <v>EIM_DA12</v>
          </cell>
          <cell r="D347" t="str">
            <v>WEIM</v>
          </cell>
          <cell r="G347" t="str">
            <v>weim.WEIM_DA_A[12]</v>
          </cell>
          <cell r="H347" t="str">
            <v>ipu1.DI1_PIN3</v>
          </cell>
          <cell r="I347" t="str">
            <v>ipu1.CSI1_VSYNC</v>
          </cell>
          <cell r="J347" t="str">
            <v>mipi_core.DPHY_TEST_OUT[14]</v>
          </cell>
          <cell r="K347" t="str">
            <v>sdma.DEBUG_EVT_CHN_LINES[3]</v>
          </cell>
          <cell r="L347" t="str">
            <v>gpio3.GPIO[12]</v>
          </cell>
          <cell r="M347" t="str">
            <v>tpsmp.HDATA[26]</v>
          </cell>
          <cell r="N347" t="str">
            <v>src.BT_CFG[12]</v>
          </cell>
        </row>
        <row r="348">
          <cell r="A348" t="str">
            <v>EIM_DA9</v>
          </cell>
          <cell r="B348" t="str">
            <v>EIM_DA9</v>
          </cell>
          <cell r="D348" t="str">
            <v>WEIM</v>
          </cell>
          <cell r="G348" t="str">
            <v>weim.WEIM_DA_A[9]</v>
          </cell>
          <cell r="H348" t="str">
            <v>ipu1.DISP1_DAT[0]</v>
          </cell>
          <cell r="I348" t="str">
            <v>ipu1.CSI1_D[0]</v>
          </cell>
          <cell r="J348" t="str">
            <v>mipi_core.DPHY_TEST_OUT[11]</v>
          </cell>
          <cell r="K348" t="str">
            <v/>
          </cell>
          <cell r="L348" t="str">
            <v>gpio3.GPIO[9]</v>
          </cell>
          <cell r="M348" t="str">
            <v>tpsmp.HDATA[23]</v>
          </cell>
          <cell r="N348" t="str">
            <v>src.BT_CFG[9]</v>
          </cell>
        </row>
        <row r="349">
          <cell r="A349" t="str">
            <v>NVCC_EIM</v>
          </cell>
          <cell r="B349" t="str">
            <v>NVCC_EIM</v>
          </cell>
          <cell r="D349" t="str">
            <v>WEIM</v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</row>
        <row r="350">
          <cell r="A350" t="str">
            <v/>
          </cell>
          <cell r="B350">
            <v>0</v>
          </cell>
          <cell r="D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</row>
        <row r="351">
          <cell r="A351" t="str">
            <v>EIM_EB0</v>
          </cell>
          <cell r="B351" t="str">
            <v>EIM_EB0</v>
          </cell>
          <cell r="D351" t="str">
            <v>WEIM</v>
          </cell>
          <cell r="G351" t="str">
            <v>weim.WEIM_EB[0]</v>
          </cell>
          <cell r="H351" t="str">
            <v>ipu1.DISP1_DAT[11]</v>
          </cell>
          <cell r="I351" t="str">
            <v>ipu1.CSI1_D[11]</v>
          </cell>
          <cell r="J351" t="str">
            <v>mipi_core.DPHY_TEST_OUT[0]</v>
          </cell>
          <cell r="K351" t="str">
            <v>ccm.PMIC_RDY</v>
          </cell>
          <cell r="L351" t="str">
            <v>gpio2.GPIO[28]</v>
          </cell>
          <cell r="M351" t="str">
            <v>tpsmp.HDATA[12]</v>
          </cell>
          <cell r="N351" t="str">
            <v>src.BT_CFG[27]</v>
          </cell>
        </row>
        <row r="352">
          <cell r="A352" t="e">
            <v>#REF!</v>
          </cell>
          <cell r="B352" t="e">
            <v>#REF!</v>
          </cell>
          <cell r="D352" t="e">
            <v>#REF!</v>
          </cell>
          <cell r="G352" t="e">
            <v>#REF!</v>
          </cell>
          <cell r="H352" t="e">
            <v>#REF!</v>
          </cell>
          <cell r="I352" t="e">
            <v>#REF!</v>
          </cell>
          <cell r="J352" t="e">
            <v>#REF!</v>
          </cell>
          <cell r="K352" t="e">
            <v>#REF!</v>
          </cell>
          <cell r="L352" t="e">
            <v>#REF!</v>
          </cell>
          <cell r="M352" t="e">
            <v>#REF!</v>
          </cell>
          <cell r="N352" t="e">
            <v>#REF!</v>
          </cell>
        </row>
        <row r="353">
          <cell r="A353" t="str">
            <v>EIM_A23</v>
          </cell>
          <cell r="B353" t="str">
            <v>EIM_A23</v>
          </cell>
          <cell r="D353" t="str">
            <v>WEIM</v>
          </cell>
          <cell r="G353" t="str">
            <v>weim.WEIM_A[23]</v>
          </cell>
          <cell r="H353" t="str">
            <v>ipu1.DISP1_DAT[18]</v>
          </cell>
          <cell r="I353" t="str">
            <v>ipu1.CSI1_D[18]</v>
          </cell>
          <cell r="J353" t="str">
            <v/>
          </cell>
          <cell r="K353" t="str">
            <v>ipu1.SISG[3]</v>
          </cell>
          <cell r="L353" t="str">
            <v>gpio6.GPIO[6]</v>
          </cell>
          <cell r="M353" t="str">
            <v>pl301_sim_mx6dl_per1.HPROT[3]</v>
          </cell>
          <cell r="N353" t="str">
            <v>src.BT_CFG[23]</v>
          </cell>
        </row>
        <row r="354">
          <cell r="A354" t="str">
            <v>NVCC_RGMII</v>
          </cell>
          <cell r="B354" t="str">
            <v>NVCC_RGMII</v>
          </cell>
          <cell r="D354" t="str">
            <v>RGMII</v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</row>
        <row r="355">
          <cell r="A355" t="str">
            <v>EIM_A20</v>
          </cell>
          <cell r="B355" t="str">
            <v>EIM_A20</v>
          </cell>
          <cell r="D355" t="str">
            <v>WEIM</v>
          </cell>
          <cell r="G355" t="str">
            <v>weim.WEIM_A[20]</v>
          </cell>
          <cell r="H355" t="str">
            <v>ipu1.DISP1_DAT[15]</v>
          </cell>
          <cell r="I355" t="str">
            <v>ipu1.CSI1_D[15]</v>
          </cell>
          <cell r="J355" t="str">
            <v/>
          </cell>
          <cell r="K355" t="str">
            <v>mipi_core.DPHY_TEST_OUT[19]</v>
          </cell>
          <cell r="L355" t="str">
            <v>gpio2.GPIO[18]</v>
          </cell>
          <cell r="M355" t="str">
            <v>tpsmp.HDATA[2]</v>
          </cell>
          <cell r="N355" t="str">
            <v>src.BT_CFG[20]</v>
          </cell>
        </row>
        <row r="356">
          <cell r="A356" t="str">
            <v>EIM_D26</v>
          </cell>
          <cell r="B356" t="str">
            <v>EIM_D26</v>
          </cell>
          <cell r="D356" t="str">
            <v>WEIM</v>
          </cell>
          <cell r="G356" t="str">
            <v>weim.WEIM_D[26]</v>
          </cell>
          <cell r="H356" t="str">
            <v>ipu1.DI1_PIN11</v>
          </cell>
          <cell r="I356" t="str">
            <v>ipu1.CSI0_D[1]</v>
          </cell>
          <cell r="J356" t="str">
            <v>ipu1.CSI1_D[14]</v>
          </cell>
          <cell r="K356" t="str">
            <v>uart2.TXD_MUX</v>
          </cell>
          <cell r="L356" t="str">
            <v>gpio3.GPIO[26]</v>
          </cell>
          <cell r="M356" t="str">
            <v>ipu1.SISG[2]</v>
          </cell>
          <cell r="N356" t="str">
            <v>ipu1.DISP1_DAT[22]</v>
          </cell>
        </row>
        <row r="357">
          <cell r="A357" t="str">
            <v>EIM_D28</v>
          </cell>
          <cell r="B357" t="str">
            <v>EIM_D28</v>
          </cell>
          <cell r="D357" t="str">
            <v>WEIM</v>
          </cell>
          <cell r="G357" t="str">
            <v>weim.WEIM_D[28]</v>
          </cell>
          <cell r="H357" t="str">
            <v>i2c1.SDA</v>
          </cell>
          <cell r="I357" t="str">
            <v>ecspi4.MOSI</v>
          </cell>
          <cell r="J357" t="str">
            <v>ipu1.CSI1_D[12]</v>
          </cell>
          <cell r="K357" t="str">
            <v>uart2.CTS</v>
          </cell>
          <cell r="L357" t="str">
            <v>gpio3.GPIO[28]</v>
          </cell>
          <cell r="M357" t="str">
            <v>ipu1.EXT_TRIG</v>
          </cell>
          <cell r="N357" t="str">
            <v>ipu1.DI0_PIN13</v>
          </cell>
        </row>
        <row r="358">
          <cell r="A358" t="str">
            <v>NVCC_RGMII</v>
          </cell>
          <cell r="B358" t="str">
            <v>NVCC_RGMII</v>
          </cell>
          <cell r="D358" t="str">
            <v>RGMII</v>
          </cell>
          <cell r="G358" t="str">
            <v/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</row>
        <row r="359">
          <cell r="A359" t="str">
            <v>EIM_D30</v>
          </cell>
          <cell r="B359" t="str">
            <v>EIM_D30</v>
          </cell>
          <cell r="D359" t="str">
            <v>WEIM</v>
          </cell>
          <cell r="G359" t="str">
            <v>weim.WEIM_D[30]</v>
          </cell>
          <cell r="H359" t="str">
            <v>ipu1.DISP1_DAT[21]</v>
          </cell>
          <cell r="I359" t="str">
            <v>ipu1.DI0_PIN11</v>
          </cell>
          <cell r="J359" t="str">
            <v>ipu1.CSI0_D[3]</v>
          </cell>
          <cell r="K359" t="str">
            <v>uart3.CTS</v>
          </cell>
          <cell r="L359" t="str">
            <v>gpio3.GPIO[30]</v>
          </cell>
          <cell r="M359" t="str">
            <v>usboh3.USBH1_OC</v>
          </cell>
          <cell r="N359" t="str">
            <v>pl301_sim_mx6dl_per1.HPROT[0]</v>
          </cell>
        </row>
        <row r="360">
          <cell r="A360" t="e">
            <v>#REF!</v>
          </cell>
          <cell r="B360" t="e">
            <v>#REF!</v>
          </cell>
          <cell r="D360" t="e">
            <v>#REF!</v>
          </cell>
          <cell r="G360" t="e">
            <v>#REF!</v>
          </cell>
          <cell r="H360" t="e">
            <v>#REF!</v>
          </cell>
          <cell r="I360" t="e">
            <v>#REF!</v>
          </cell>
          <cell r="J360" t="e">
            <v>#REF!</v>
          </cell>
          <cell r="K360" t="e">
            <v>#REF!</v>
          </cell>
          <cell r="L360" t="e">
            <v>#REF!</v>
          </cell>
          <cell r="M360" t="e">
            <v>#REF!</v>
          </cell>
          <cell r="N360" t="e">
            <v>#REF!</v>
          </cell>
        </row>
        <row r="361">
          <cell r="A361" t="e">
            <v>#REF!</v>
          </cell>
          <cell r="B361" t="e">
            <v>#REF!</v>
          </cell>
          <cell r="D361" t="e">
            <v>#REF!</v>
          </cell>
          <cell r="G361" t="e">
            <v>#REF!</v>
          </cell>
          <cell r="H361" t="e">
            <v>#REF!</v>
          </cell>
          <cell r="I361" t="e">
            <v>#REF!</v>
          </cell>
          <cell r="J361" t="e">
            <v>#REF!</v>
          </cell>
          <cell r="K361" t="e">
            <v>#REF!</v>
          </cell>
          <cell r="L361" t="e">
            <v>#REF!</v>
          </cell>
          <cell r="M361" t="e">
            <v>#REF!</v>
          </cell>
          <cell r="N361" t="e">
            <v>#REF!</v>
          </cell>
        </row>
        <row r="362">
          <cell r="A362" t="str">
            <v>EIM_D31</v>
          </cell>
          <cell r="B362" t="str">
            <v>EIM_D31</v>
          </cell>
          <cell r="D362" t="str">
            <v>WEIM</v>
          </cell>
          <cell r="G362" t="str">
            <v>weim.WEIM_D[31]</v>
          </cell>
          <cell r="H362" t="str">
            <v>ipu1.DISP1_DAT[20]</v>
          </cell>
          <cell r="I362" t="str">
            <v>ipu1.DI0_PIN12</v>
          </cell>
          <cell r="J362" t="str">
            <v>ipu1.CSI0_D[2]</v>
          </cell>
          <cell r="K362" t="str">
            <v>uart3.RTS</v>
          </cell>
          <cell r="L362" t="str">
            <v>gpio3.GPIO[31]</v>
          </cell>
          <cell r="M362" t="str">
            <v>usboh3.USBH1_PWR</v>
          </cell>
          <cell r="N362" t="str">
            <v>pl301_sim_mx6dl_per1.HPROT[1]</v>
          </cell>
        </row>
        <row r="363">
          <cell r="A363" t="str">
            <v>EIM_D18</v>
          </cell>
          <cell r="B363" t="str">
            <v>EIM_D18</v>
          </cell>
          <cell r="D363" t="str">
            <v>WEIM</v>
          </cell>
          <cell r="G363" t="str">
            <v>weim.WEIM_D[18]</v>
          </cell>
          <cell r="H363" t="str">
            <v>ecspi1.MOSI</v>
          </cell>
          <cell r="I363" t="str">
            <v>ipu1.DI0_PIN7</v>
          </cell>
          <cell r="J363" t="str">
            <v>ipu1.CSI1_D[17]</v>
          </cell>
          <cell r="K363" t="str">
            <v>ipu1.DI1_D0_CS</v>
          </cell>
          <cell r="L363" t="str">
            <v>gpio3.GPIO[18]</v>
          </cell>
          <cell r="M363" t="str">
            <v>i2c3.SDA</v>
          </cell>
          <cell r="N363" t="str">
            <v>pl301_sim_mx6dl_per1.HBURST[2]</v>
          </cell>
        </row>
        <row r="364">
          <cell r="A364" t="str">
            <v>EIM_D25</v>
          </cell>
          <cell r="B364" t="str">
            <v>EIM_D25</v>
          </cell>
          <cell r="D364" t="str">
            <v>WEIM</v>
          </cell>
          <cell r="G364" t="str">
            <v>weim.WEIM_D[25]</v>
          </cell>
          <cell r="H364" t="str">
            <v>ecspi4.SS3</v>
          </cell>
          <cell r="I364" t="str">
            <v>uart3.RXD_MUX</v>
          </cell>
          <cell r="J364" t="str">
            <v>ecspi1.SS3</v>
          </cell>
          <cell r="K364" t="str">
            <v>ecspi2.SS3</v>
          </cell>
          <cell r="L364" t="str">
            <v>gpio3.GPIO[25]</v>
          </cell>
          <cell r="M364" t="str">
            <v>audmux.AUD5_RXC</v>
          </cell>
          <cell r="N364" t="str">
            <v>uart1.DSR</v>
          </cell>
        </row>
        <row r="365">
          <cell r="A365" t="str">
            <v>NVCC_EIM</v>
          </cell>
          <cell r="B365" t="str">
            <v>NVCC_EIM</v>
          </cell>
          <cell r="D365" t="str">
            <v>WEIM</v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</row>
        <row r="366">
          <cell r="A366" t="str">
            <v>EIM_EB3</v>
          </cell>
          <cell r="B366" t="str">
            <v>EIM_EB3</v>
          </cell>
          <cell r="D366" t="str">
            <v>WEIM</v>
          </cell>
          <cell r="G366" t="str">
            <v>weim.WEIM_EB[3]</v>
          </cell>
          <cell r="H366" t="str">
            <v>ecspi4.RDY</v>
          </cell>
          <cell r="I366" t="str">
            <v>uart3.RTS</v>
          </cell>
          <cell r="J366" t="str">
            <v>uart1.RI</v>
          </cell>
          <cell r="K366" t="str">
            <v>ipu1.CSI1_HSYNC</v>
          </cell>
          <cell r="L366" t="str">
            <v>gpio2.GPIO[31]</v>
          </cell>
          <cell r="M366" t="str">
            <v>ipu1.DI1_PIN3</v>
          </cell>
          <cell r="N366" t="str">
            <v>src.BT_CFG[31]</v>
          </cell>
        </row>
        <row r="367">
          <cell r="A367" t="str">
            <v>EIM_D16</v>
          </cell>
          <cell r="B367" t="str">
            <v>EIM_D16</v>
          </cell>
          <cell r="D367" t="str">
            <v>WEIM</v>
          </cell>
          <cell r="G367" t="str">
            <v>weim.WEIM_D[16]</v>
          </cell>
          <cell r="H367" t="str">
            <v>ecspi1.SCLK</v>
          </cell>
          <cell r="I367" t="str">
            <v>ipu1.DI0_PIN5</v>
          </cell>
          <cell r="J367" t="str">
            <v>ipu1.CSI1_D[18]</v>
          </cell>
          <cell r="K367" t="str">
            <v>hdmi_tx.DDC_SDA</v>
          </cell>
          <cell r="L367" t="str">
            <v>gpio3.GPIO[16]</v>
          </cell>
          <cell r="M367" t="str">
            <v>i2c2.SDA</v>
          </cell>
          <cell r="N367" t="str">
            <v>tpsmp.HTRANS[0]</v>
          </cell>
        </row>
        <row r="368">
          <cell r="A368" t="str">
            <v>EIM_D29</v>
          </cell>
          <cell r="B368" t="str">
            <v>EIM_D29</v>
          </cell>
          <cell r="D368" t="str">
            <v>WEIM</v>
          </cell>
          <cell r="G368" t="str">
            <v>weim.WEIM_D[29]</v>
          </cell>
          <cell r="H368" t="str">
            <v>ipu1.DI1_PIN15</v>
          </cell>
          <cell r="I368" t="str">
            <v>ecspi4.SS0</v>
          </cell>
          <cell r="J368" t="str">
            <v/>
          </cell>
          <cell r="K368" t="str">
            <v>uart2.RTS</v>
          </cell>
          <cell r="L368" t="str">
            <v>gpio3.GPIO[29]</v>
          </cell>
          <cell r="M368" t="str">
            <v>ipu1.CSI1_VSYNC</v>
          </cell>
          <cell r="N368" t="str">
            <v>ipu1.DI0_PIN14</v>
          </cell>
        </row>
        <row r="369">
          <cell r="A369" t="str">
            <v>EIM_D27</v>
          </cell>
          <cell r="B369" t="str">
            <v>EIM_D27</v>
          </cell>
          <cell r="D369" t="str">
            <v>WEIM</v>
          </cell>
          <cell r="G369" t="str">
            <v>weim.WEIM_D[27]</v>
          </cell>
          <cell r="H369" t="str">
            <v>ipu1.DI1_PIN13</v>
          </cell>
          <cell r="I369" t="str">
            <v>ipu1.CSI0_D[0]</v>
          </cell>
          <cell r="J369" t="str">
            <v>ipu1.CSI1_D[13]</v>
          </cell>
          <cell r="K369" t="str">
            <v>uart2.RXD_MUX</v>
          </cell>
          <cell r="L369" t="str">
            <v>gpio3.GPIO[27]</v>
          </cell>
          <cell r="M369" t="str">
            <v>ipu1.SISG[3]</v>
          </cell>
          <cell r="N369" t="str">
            <v>ipu1.DISP1_DAT[23]</v>
          </cell>
        </row>
        <row r="370">
          <cell r="A370" t="str">
            <v>EIM_D21</v>
          </cell>
          <cell r="B370" t="str">
            <v>EIM_D21</v>
          </cell>
          <cell r="D370" t="str">
            <v>WEIM</v>
          </cell>
          <cell r="G370" t="str">
            <v>weim.WEIM_D[21]</v>
          </cell>
          <cell r="H370" t="str">
            <v>ecspi4.SCLK</v>
          </cell>
          <cell r="I370" t="str">
            <v>ipu1.DI0_PIN17</v>
          </cell>
          <cell r="J370" t="str">
            <v>ipu1.CSI1_D[11]</v>
          </cell>
          <cell r="K370" t="str">
            <v>usboh3.USBOTG_OC</v>
          </cell>
          <cell r="L370" t="str">
            <v>gpio3.GPIO[21]</v>
          </cell>
          <cell r="M370" t="str">
            <v>i2c1.SCL</v>
          </cell>
          <cell r="N370" t="str">
            <v>spdif.IN1</v>
          </cell>
        </row>
        <row r="371">
          <cell r="A371" t="str">
            <v>EIM_D19</v>
          </cell>
          <cell r="B371" t="str">
            <v>EIM_D19</v>
          </cell>
          <cell r="D371" t="str">
            <v>WEIM</v>
          </cell>
          <cell r="G371" t="str">
            <v>weim.WEIM_D[19]</v>
          </cell>
          <cell r="H371" t="str">
            <v>ecspi1.SS1</v>
          </cell>
          <cell r="I371" t="str">
            <v>ipu1.DI0_PIN8</v>
          </cell>
          <cell r="J371" t="str">
            <v>ipu1.CSI1_D[16]</v>
          </cell>
          <cell r="K371" t="str">
            <v>uart1.CTS</v>
          </cell>
          <cell r="L371" t="str">
            <v>gpio3.GPIO[19]</v>
          </cell>
          <cell r="M371" t="str">
            <v>epit1.EPITO</v>
          </cell>
          <cell r="N371" t="str">
            <v>pl301_sim_mx6dl_per1.HRESP</v>
          </cell>
        </row>
        <row r="372">
          <cell r="A372" t="str">
            <v>EIM_A25</v>
          </cell>
          <cell r="B372" t="str">
            <v>EIM_A25</v>
          </cell>
          <cell r="D372" t="str">
            <v>WEIM</v>
          </cell>
          <cell r="G372" t="str">
            <v>weim.WEIM_A[25]</v>
          </cell>
          <cell r="H372" t="str">
            <v>ecspi4.SS1</v>
          </cell>
          <cell r="I372" t="str">
            <v>ecspi2.RDY</v>
          </cell>
          <cell r="J372" t="str">
            <v>ipu1.DI1_PIN12</v>
          </cell>
          <cell r="K372" t="str">
            <v>ipu1.DI0_D1_CS</v>
          </cell>
          <cell r="L372" t="str">
            <v>gpio5.GPIO[2]</v>
          </cell>
          <cell r="M372" t="str">
            <v>hdmi_tx.CEC_LINE</v>
          </cell>
          <cell r="N372" t="str">
            <v>pl301_sim_mx6dl_per1.HBURST[0]</v>
          </cell>
        </row>
        <row r="373">
          <cell r="A373" t="str">
            <v>EIM_D24</v>
          </cell>
          <cell r="B373" t="str">
            <v>EIM_D24</v>
          </cell>
          <cell r="D373" t="str">
            <v>WEIM</v>
          </cell>
          <cell r="G373" t="str">
            <v>weim.WEIM_D[24]</v>
          </cell>
          <cell r="H373" t="str">
            <v>ecspi4.SS2</v>
          </cell>
          <cell r="I373" t="str">
            <v>uart3.TXD_MUX</v>
          </cell>
          <cell r="J373" t="str">
            <v>ecspi1.SS2</v>
          </cell>
          <cell r="K373" t="str">
            <v>ecspi2.SS2</v>
          </cell>
          <cell r="L373" t="str">
            <v>gpio3.GPIO[24]</v>
          </cell>
          <cell r="M373" t="str">
            <v>audmux.AUD5_RXFS</v>
          </cell>
          <cell r="N373" t="str">
            <v>uart1.DTR</v>
          </cell>
        </row>
        <row r="374">
          <cell r="A374" t="str">
            <v>EIM_D20</v>
          </cell>
          <cell r="B374" t="str">
            <v>EIM_D20</v>
          </cell>
          <cell r="D374" t="str">
            <v>WEIM</v>
          </cell>
          <cell r="G374" t="str">
            <v>weim.WEIM_D[20]</v>
          </cell>
          <cell r="H374" t="str">
            <v>ecspi4.SS0</v>
          </cell>
          <cell r="I374" t="str">
            <v>ipu1.DI0_PIN16</v>
          </cell>
          <cell r="J374" t="str">
            <v>ipu1.CSI1_D[15]</v>
          </cell>
          <cell r="K374" t="str">
            <v>uart1.RTS</v>
          </cell>
          <cell r="L374" t="str">
            <v>gpio3.GPIO[20]</v>
          </cell>
          <cell r="M374" t="str">
            <v>epit2.EPITO</v>
          </cell>
          <cell r="N374" t="str">
            <v>tpsmp.HTRANS[1]</v>
          </cell>
        </row>
        <row r="375">
          <cell r="A375" t="str">
            <v>EIM_D22</v>
          </cell>
          <cell r="B375" t="str">
            <v>EIM_D22</v>
          </cell>
          <cell r="D375" t="str">
            <v>WEIM</v>
          </cell>
          <cell r="G375" t="str">
            <v>weim.WEIM_D[22]</v>
          </cell>
          <cell r="H375" t="str">
            <v>ecspi4.MISO</v>
          </cell>
          <cell r="I375" t="str">
            <v>ipu1.DI0_PIN1</v>
          </cell>
          <cell r="J375" t="str">
            <v>ipu1.CSI1_D[10]</v>
          </cell>
          <cell r="K375" t="str">
            <v>usboh3.USBOTG_PWR</v>
          </cell>
          <cell r="L375" t="str">
            <v>gpio3.GPIO[22]</v>
          </cell>
          <cell r="M375" t="str">
            <v>spdif.OUT1</v>
          </cell>
          <cell r="N375" t="str">
            <v>pl301_sim_mx6dl_per1.HWRITE</v>
          </cell>
        </row>
        <row r="376">
          <cell r="A376" t="str">
            <v>EIM_D17</v>
          </cell>
          <cell r="B376" t="str">
            <v>EIM_D17</v>
          </cell>
          <cell r="D376" t="str">
            <v>WEIM</v>
          </cell>
          <cell r="G376" t="str">
            <v>weim.WEIM_D[17]</v>
          </cell>
          <cell r="H376" t="str">
            <v>ecspi1.MISO</v>
          </cell>
          <cell r="I376" t="str">
            <v>ipu1.DI0_PIN6</v>
          </cell>
          <cell r="J376" t="str">
            <v>ipu1.CSI1_PIXCLK</v>
          </cell>
          <cell r="K376" t="str">
            <v>dcic1.DCIC_OUT</v>
          </cell>
          <cell r="L376" t="str">
            <v>gpio3.GPIO[17]</v>
          </cell>
          <cell r="M376" t="str">
            <v>i2c3.SCL</v>
          </cell>
          <cell r="N376" t="str">
            <v>pl301_sim_mx6dl_per1.HBURST[1]</v>
          </cell>
        </row>
        <row r="377">
          <cell r="A377" t="e">
            <v>#REF!</v>
          </cell>
          <cell r="B377" t="e">
            <v>#REF!</v>
          </cell>
          <cell r="D377" t="e">
            <v>#REF!</v>
          </cell>
          <cell r="G377" t="e">
            <v>#REF!</v>
          </cell>
          <cell r="H377" t="e">
            <v>#REF!</v>
          </cell>
          <cell r="I377" t="e">
            <v>#REF!</v>
          </cell>
          <cell r="J377" t="e">
            <v>#REF!</v>
          </cell>
          <cell r="K377" t="e">
            <v>#REF!</v>
          </cell>
          <cell r="L377" t="e">
            <v>#REF!</v>
          </cell>
          <cell r="M377" t="e">
            <v>#REF!</v>
          </cell>
          <cell r="N377" t="e">
            <v>#REF!</v>
          </cell>
        </row>
        <row r="378">
          <cell r="A378" t="str">
            <v/>
          </cell>
          <cell r="B378">
            <v>0</v>
          </cell>
          <cell r="D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</row>
        <row r="379">
          <cell r="A379" t="str">
            <v>RGMII_RD0</v>
          </cell>
          <cell r="B379" t="str">
            <v>RGMII_RD0</v>
          </cell>
          <cell r="D379" t="str">
            <v>RGMII</v>
          </cell>
          <cell r="G379" t="str">
            <v>mipi_hsi_ctrl.RX_READY</v>
          </cell>
          <cell r="H379" t="str">
            <v>enet.RGMII_RD0</v>
          </cell>
          <cell r="I379" t="str">
            <v/>
          </cell>
          <cell r="J379" t="str">
            <v/>
          </cell>
          <cell r="K379" t="str">
            <v/>
          </cell>
          <cell r="L379" t="str">
            <v>gpio6.GPIO[25]</v>
          </cell>
          <cell r="M379" t="str">
            <v>mipi_core.DPHY_TEST_IN[6]</v>
          </cell>
          <cell r="N379" t="str">
            <v/>
          </cell>
        </row>
        <row r="380">
          <cell r="A380" t="e">
            <v>#REF!</v>
          </cell>
          <cell r="B380" t="e">
            <v>#REF!</v>
          </cell>
          <cell r="D380" t="e">
            <v>#REF!</v>
          </cell>
          <cell r="G380" t="e">
            <v>#REF!</v>
          </cell>
          <cell r="H380" t="e">
            <v>#REF!</v>
          </cell>
          <cell r="I380" t="e">
            <v>#REF!</v>
          </cell>
          <cell r="J380" t="e">
            <v>#REF!</v>
          </cell>
          <cell r="K380" t="e">
            <v>#REF!</v>
          </cell>
          <cell r="L380" t="e">
            <v>#REF!</v>
          </cell>
          <cell r="M380" t="e">
            <v>#REF!</v>
          </cell>
          <cell r="N380" t="e">
            <v>#REF!</v>
          </cell>
        </row>
        <row r="381">
          <cell r="A381" t="str">
            <v>RGMII_RXC</v>
          </cell>
          <cell r="B381" t="str">
            <v>RGMII_RXC</v>
          </cell>
          <cell r="D381" t="str">
            <v>RGMII</v>
          </cell>
          <cell r="G381" t="str">
            <v>usboh3.H3_STROBE</v>
          </cell>
          <cell r="H381" t="str">
            <v>enet.RGMII_RXC</v>
          </cell>
          <cell r="I381" t="str">
            <v/>
          </cell>
          <cell r="J381" t="str">
            <v/>
          </cell>
          <cell r="K381" t="str">
            <v/>
          </cell>
          <cell r="L381" t="str">
            <v>gpio6.GPIO[30]</v>
          </cell>
          <cell r="M381" t="str">
            <v>mipi_core.DPHY_TEST_IN[11]</v>
          </cell>
          <cell r="N381" t="str">
            <v/>
          </cell>
        </row>
        <row r="382">
          <cell r="A382" t="str">
            <v>EIM_A16</v>
          </cell>
          <cell r="B382" t="str">
            <v>EIM_A16</v>
          </cell>
          <cell r="D382" t="str">
            <v>WEIM</v>
          </cell>
          <cell r="G382" t="str">
            <v>weim.WEIM_A[16]</v>
          </cell>
          <cell r="H382" t="str">
            <v>ipu1.DI1_DISP_CLK</v>
          </cell>
          <cell r="I382" t="str">
            <v>ipu1.CSI1_PIXCLK</v>
          </cell>
          <cell r="J382" t="str">
            <v/>
          </cell>
          <cell r="K382" t="str">
            <v>mipi_core.DPHY_TEST_OUT[23]</v>
          </cell>
          <cell r="L382" t="str">
            <v>gpio2.GPIO[22]</v>
          </cell>
          <cell r="M382" t="str">
            <v>tpsmp.HDATA[6]</v>
          </cell>
          <cell r="N382" t="str">
            <v>src.BT_CFG[16]</v>
          </cell>
        </row>
        <row r="383">
          <cell r="A383" t="e">
            <v>#REF!</v>
          </cell>
          <cell r="B383" t="e">
            <v>#REF!</v>
          </cell>
          <cell r="D383" t="e">
            <v>#REF!</v>
          </cell>
          <cell r="G383" t="e">
            <v>#REF!</v>
          </cell>
          <cell r="H383" t="e">
            <v>#REF!</v>
          </cell>
          <cell r="I383" t="e">
            <v>#REF!</v>
          </cell>
          <cell r="J383" t="e">
            <v>#REF!</v>
          </cell>
          <cell r="K383" t="e">
            <v>#REF!</v>
          </cell>
          <cell r="L383" t="e">
            <v>#REF!</v>
          </cell>
          <cell r="M383" t="e">
            <v>#REF!</v>
          </cell>
          <cell r="N383" t="e">
            <v>#REF!</v>
          </cell>
        </row>
        <row r="384">
          <cell r="A384" t="str">
            <v>RGMII_RD2</v>
          </cell>
          <cell r="B384" t="str">
            <v>RGMII_RD2</v>
          </cell>
          <cell r="D384" t="str">
            <v>RGMII</v>
          </cell>
          <cell r="G384" t="str">
            <v>mipi_hsi_ctrl.TX_DATA</v>
          </cell>
          <cell r="H384" t="str">
            <v>enet.RGMII_RD2</v>
          </cell>
          <cell r="I384" t="str">
            <v/>
          </cell>
          <cell r="J384" t="str">
            <v/>
          </cell>
          <cell r="K384" t="str">
            <v/>
          </cell>
          <cell r="L384" t="str">
            <v>gpio6.GPIO[28]</v>
          </cell>
          <cell r="M384" t="str">
            <v>mipi_core.DPHY_TEST_IN[9]</v>
          </cell>
          <cell r="N384" t="str">
            <v/>
          </cell>
        </row>
        <row r="385">
          <cell r="A385" t="str">
            <v>RGMII_RD1</v>
          </cell>
          <cell r="B385" t="str">
            <v>RGMII_RD1</v>
          </cell>
          <cell r="D385" t="str">
            <v>RGMII</v>
          </cell>
          <cell r="G385" t="str">
            <v>mipi_hsi_ctrl.TX_FLAG</v>
          </cell>
          <cell r="H385" t="str">
            <v>enet.RGMII_RD1</v>
          </cell>
          <cell r="I385" t="str">
            <v/>
          </cell>
          <cell r="J385" t="str">
            <v/>
          </cell>
          <cell r="K385" t="str">
            <v/>
          </cell>
          <cell r="L385" t="str">
            <v>gpio6.GPIO[27]</v>
          </cell>
          <cell r="M385" t="str">
            <v>mipi_core.DPHY_TEST_IN[8]</v>
          </cell>
          <cell r="N385" t="str">
            <v>sjc.FAIL</v>
          </cell>
        </row>
        <row r="386">
          <cell r="A386" t="str">
            <v>EIM_A24</v>
          </cell>
          <cell r="B386" t="str">
            <v>EIM_A24</v>
          </cell>
          <cell r="D386" t="str">
            <v>WEIM</v>
          </cell>
          <cell r="G386" t="str">
            <v>weim.WEIM_A[24]</v>
          </cell>
          <cell r="H386" t="str">
            <v>ipu1.DISP1_DAT[19]</v>
          </cell>
          <cell r="I386" t="str">
            <v>ipu1.CSI1_D[19]</v>
          </cell>
          <cell r="J386" t="str">
            <v/>
          </cell>
          <cell r="K386" t="str">
            <v>ipu1.SISG[2]</v>
          </cell>
          <cell r="L386" t="str">
            <v>gpio5.GPIO[4]</v>
          </cell>
          <cell r="M386" t="str">
            <v>pl301_sim_mx6dl_per1.HPROT[2]</v>
          </cell>
          <cell r="N386" t="str">
            <v>src.BT_CFG[24]</v>
          </cell>
        </row>
        <row r="387">
          <cell r="A387" t="str">
            <v>RGMII_TX_CTL</v>
          </cell>
          <cell r="B387" t="str">
            <v>RGMII_TX_CTL</v>
          </cell>
          <cell r="D387" t="str">
            <v>RGMII</v>
          </cell>
          <cell r="G387" t="str">
            <v>usboh3.H2_STROBE</v>
          </cell>
          <cell r="H387" t="str">
            <v>enet.RGMII_TX_CTL</v>
          </cell>
          <cell r="I387" t="str">
            <v/>
          </cell>
          <cell r="J387" t="str">
            <v/>
          </cell>
          <cell r="K387" t="str">
            <v/>
          </cell>
          <cell r="L387" t="str">
            <v>gpio6.GPIO[26]</v>
          </cell>
          <cell r="M387" t="str">
            <v>mipi_core.DPHY_TEST_IN[7]</v>
          </cell>
          <cell r="N387" t="str">
            <v>enet.ANATOP_ETHERNET_REF_OUT</v>
          </cell>
        </row>
        <row r="388">
          <cell r="A388" t="str">
            <v>NVCC_RGMII</v>
          </cell>
          <cell r="B388" t="str">
            <v>NVCC_RGMII</v>
          </cell>
          <cell r="D388" t="str">
            <v>RGMII</v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</row>
        <row r="389">
          <cell r="A389" t="str">
            <v>RGMII_TD0</v>
          </cell>
          <cell r="B389" t="str">
            <v>RGMII_TD0</v>
          </cell>
          <cell r="D389" t="str">
            <v>RGMII</v>
          </cell>
          <cell r="G389" t="str">
            <v>mipi_hsi_ctrl.TX_READY</v>
          </cell>
          <cell r="H389" t="str">
            <v>enet.RGMII_TD0</v>
          </cell>
          <cell r="I389" t="str">
            <v/>
          </cell>
          <cell r="J389" t="str">
            <v/>
          </cell>
          <cell r="K389" t="str">
            <v/>
          </cell>
          <cell r="L389" t="str">
            <v>gpio6.GPIO[20]</v>
          </cell>
          <cell r="M389" t="str">
            <v>mipi_core.DPHY_TEST_IN[1]</v>
          </cell>
          <cell r="N389" t="str">
            <v/>
          </cell>
        </row>
        <row r="390">
          <cell r="A390" t="str">
            <v>RGMII_RX_CTL</v>
          </cell>
          <cell r="B390" t="str">
            <v>RGMII_RX_CTL</v>
          </cell>
          <cell r="D390" t="str">
            <v>RGMII</v>
          </cell>
          <cell r="G390" t="str">
            <v>usboh3.H3_DATA</v>
          </cell>
          <cell r="H390" t="str">
            <v>enet.RGMII_RX_CTL</v>
          </cell>
          <cell r="I390" t="str">
            <v/>
          </cell>
          <cell r="J390" t="str">
            <v/>
          </cell>
          <cell r="K390" t="str">
            <v/>
          </cell>
          <cell r="L390" t="str">
            <v>gpio6.GPIO[24]</v>
          </cell>
          <cell r="M390" t="str">
            <v>mipi_core.DPHY_TEST_IN[5]</v>
          </cell>
          <cell r="N390" t="str">
            <v/>
          </cell>
        </row>
        <row r="391">
          <cell r="A391" t="str">
            <v>RGMII_TXC</v>
          </cell>
          <cell r="B391" t="str">
            <v>RGMII_TXC</v>
          </cell>
          <cell r="D391" t="str">
            <v>RGMII</v>
          </cell>
          <cell r="G391" t="str">
            <v>usboh3.H2_DATA</v>
          </cell>
          <cell r="H391" t="str">
            <v>enet.RGMII_TXC</v>
          </cell>
          <cell r="I391" t="str">
            <v>spdif.SPDIF_EXTCLK</v>
          </cell>
          <cell r="J391" t="str">
            <v/>
          </cell>
          <cell r="K391" t="str">
            <v/>
          </cell>
          <cell r="L391" t="str">
            <v>gpio6.GPIO[19]</v>
          </cell>
          <cell r="M391" t="str">
            <v>mipi_core.DPHY_TEST_IN[0]</v>
          </cell>
          <cell r="N391" t="str">
            <v>anatop.ANATOP_24M_OUT</v>
          </cell>
        </row>
        <row r="392">
          <cell r="A392" t="str">
            <v>RGMII_TD1</v>
          </cell>
          <cell r="B392" t="str">
            <v>RGMII_TD1</v>
          </cell>
          <cell r="D392" t="str">
            <v>RGMII</v>
          </cell>
          <cell r="G392" t="str">
            <v>mipi_hsi_ctrl.RX_FLAG</v>
          </cell>
          <cell r="H392" t="str">
            <v>enet.RGMII_TD1</v>
          </cell>
          <cell r="I392" t="str">
            <v/>
          </cell>
          <cell r="J392" t="str">
            <v/>
          </cell>
          <cell r="K392" t="str">
            <v/>
          </cell>
          <cell r="L392" t="str">
            <v>gpio6.GPIO[21]</v>
          </cell>
          <cell r="M392" t="str">
            <v>mipi_core.DPHY_TEST_IN[2]</v>
          </cell>
          <cell r="N392" t="str">
            <v>ccm.PLL3_BYP</v>
          </cell>
        </row>
        <row r="393">
          <cell r="A393" t="str">
            <v>SD2_CMD</v>
          </cell>
          <cell r="B393" t="str">
            <v>SD2_CMD</v>
          </cell>
          <cell r="D393" t="str">
            <v>SD2</v>
          </cell>
          <cell r="G393" t="str">
            <v>usdhc2.CMD</v>
          </cell>
          <cell r="H393" t="str">
            <v/>
          </cell>
          <cell r="I393" t="str">
            <v>kpp.ROW[5]</v>
          </cell>
          <cell r="J393" t="str">
            <v>audmux.AUD4_RXC</v>
          </cell>
          <cell r="K393" t="str">
            <v>pcie_ctrl.DIAG_STATUS_BUS_MUX[10]</v>
          </cell>
          <cell r="L393" t="str">
            <v>gpio1.GPIO[11]</v>
          </cell>
          <cell r="M393" t="str">
            <v/>
          </cell>
          <cell r="N393" t="str">
            <v/>
          </cell>
        </row>
        <row r="394">
          <cell r="A394" t="str">
            <v>SD2_DAT1</v>
          </cell>
          <cell r="B394" t="str">
            <v>SD2_DAT1</v>
          </cell>
          <cell r="D394" t="str">
            <v>SD2</v>
          </cell>
          <cell r="G394" t="str">
            <v>usdhc2.DAT1</v>
          </cell>
          <cell r="H394" t="str">
            <v/>
          </cell>
          <cell r="I394" t="str">
            <v>weim.WEIM_CS[2]</v>
          </cell>
          <cell r="J394" t="str">
            <v>audmux.AUD4_TXFS</v>
          </cell>
          <cell r="K394" t="str">
            <v>kpp.COL[7]</v>
          </cell>
          <cell r="L394" t="str">
            <v>gpio1.GPIO[14]</v>
          </cell>
          <cell r="M394" t="str">
            <v>ccm.WAIT</v>
          </cell>
          <cell r="N394" t="str">
            <v>anatop.ANATOP_TESTO[0]</v>
          </cell>
        </row>
        <row r="395">
          <cell r="A395" t="str">
            <v>NVCC_SD2</v>
          </cell>
          <cell r="B395" t="str">
            <v>NVCC_SD2</v>
          </cell>
          <cell r="D395" t="str">
            <v>SD2</v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</row>
        <row r="396">
          <cell r="A396" t="str">
            <v>SD2_CLK</v>
          </cell>
          <cell r="B396" t="str">
            <v>SD2_CLK</v>
          </cell>
          <cell r="D396" t="str">
            <v>SD2</v>
          </cell>
          <cell r="G396" t="str">
            <v>usdhc2.CLK</v>
          </cell>
          <cell r="H396" t="str">
            <v/>
          </cell>
          <cell r="I396" t="str">
            <v>kpp.COL[5]</v>
          </cell>
          <cell r="J396" t="str">
            <v>audmux.AUD4_RXFS</v>
          </cell>
          <cell r="K396" t="str">
            <v>pcie_ctrl.DIAG_STATUS_BUS_MUX[9]</v>
          </cell>
          <cell r="L396" t="str">
            <v>gpio1.GPIO[10]</v>
          </cell>
          <cell r="M396" t="str">
            <v>phy.DTB[1]</v>
          </cell>
          <cell r="N396" t="str">
            <v/>
          </cell>
        </row>
        <row r="397">
          <cell r="A397" t="str">
            <v>SD2_DAT3</v>
          </cell>
          <cell r="B397" t="str">
            <v>SD2_DAT3</v>
          </cell>
          <cell r="D397" t="str">
            <v>SD2</v>
          </cell>
          <cell r="G397" t="str">
            <v>usdhc2.DAT3</v>
          </cell>
          <cell r="H397" t="str">
            <v/>
          </cell>
          <cell r="I397" t="str">
            <v>kpp.COL[6]</v>
          </cell>
          <cell r="J397" t="str">
            <v>audmux.AUD4_TXC</v>
          </cell>
          <cell r="K397" t="str">
            <v>pcie_ctrl.DIAG_STATUS_BUS_MUX[11]</v>
          </cell>
          <cell r="L397" t="str">
            <v>gpio1.GPIO[12]</v>
          </cell>
          <cell r="M397" t="str">
            <v>sjc.DONE</v>
          </cell>
          <cell r="N397" t="str">
            <v>anatop.ANATOP_TESTO[3]</v>
          </cell>
        </row>
        <row r="398">
          <cell r="A398" t="str">
            <v>SD2_DAT2</v>
          </cell>
          <cell r="B398" t="str">
            <v>SD2_DAT2</v>
          </cell>
          <cell r="D398" t="str">
            <v>SD2</v>
          </cell>
          <cell r="G398" t="str">
            <v>usdhc2.DAT2</v>
          </cell>
          <cell r="H398" t="str">
            <v/>
          </cell>
          <cell r="I398" t="str">
            <v>weim.WEIM_CS[3]</v>
          </cell>
          <cell r="J398" t="str">
            <v>audmux.AUD4_TXD</v>
          </cell>
          <cell r="K398" t="str">
            <v>kpp.ROW[6]</v>
          </cell>
          <cell r="L398" t="str">
            <v>gpio1.GPIO[13]</v>
          </cell>
          <cell r="M398" t="str">
            <v>ccm.STOP</v>
          </cell>
          <cell r="N398" t="str">
            <v>anatop.ANATOP_TESTO[1]</v>
          </cell>
        </row>
        <row r="399">
          <cell r="A399" t="str">
            <v>NVCC_SD2</v>
          </cell>
          <cell r="B399" t="str">
            <v>NVCC_SD2</v>
          </cell>
          <cell r="D399" t="str">
            <v>SD2</v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</row>
        <row r="400">
          <cell r="A400" t="str">
            <v>SD2_DAT0</v>
          </cell>
          <cell r="B400" t="str">
            <v>SD2_DAT0</v>
          </cell>
          <cell r="D400" t="str">
            <v>SD2</v>
          </cell>
          <cell r="G400" t="str">
            <v>usdhc2.DAT0</v>
          </cell>
          <cell r="H400" t="str">
            <v/>
          </cell>
          <cell r="I400" t="str">
            <v/>
          </cell>
          <cell r="J400" t="str">
            <v>audmux.AUD4_RXD</v>
          </cell>
          <cell r="K400" t="str">
            <v>kpp.ROW[7]</v>
          </cell>
          <cell r="L400" t="str">
            <v>gpio1.GPIO[15]</v>
          </cell>
          <cell r="M400" t="str">
            <v>dcic2.DCIC_OUT</v>
          </cell>
          <cell r="N400" t="str">
            <v>anatop.ANATOP_TESTO[2]</v>
          </cell>
        </row>
        <row r="401">
          <cell r="A401" t="str">
            <v/>
          </cell>
          <cell r="B401">
            <v>0</v>
          </cell>
          <cell r="D401" t="str">
            <v/>
          </cell>
          <cell r="G401" t="str">
            <v/>
          </cell>
          <cell r="H401" t="str">
            <v/>
          </cell>
          <cell r="I401" t="str">
            <v/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</row>
        <row r="402">
          <cell r="A402" t="str">
            <v>NVCC_SD1</v>
          </cell>
          <cell r="B402" t="str">
            <v>NVCC_SD1</v>
          </cell>
          <cell r="D402" t="str">
            <v>SD1</v>
          </cell>
          <cell r="G402" t="str">
            <v/>
          </cell>
          <cell r="H402" t="str">
            <v/>
          </cell>
          <cell r="I402" t="str">
            <v/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</row>
        <row r="403">
          <cell r="A403" t="str">
            <v>SD1_DAT1</v>
          </cell>
          <cell r="B403" t="str">
            <v>SD1_DAT1</v>
          </cell>
          <cell r="D403" t="str">
            <v>SD1</v>
          </cell>
          <cell r="G403" t="str">
            <v>usdhc1.DAT1</v>
          </cell>
          <cell r="H403" t="str">
            <v/>
          </cell>
          <cell r="I403" t="str">
            <v>pwm3.PWMO</v>
          </cell>
          <cell r="J403" t="str">
            <v>gpt.CAPIN2</v>
          </cell>
          <cell r="K403" t="str">
            <v>pcie_ctrl.DIAG_STATUS_BUS_MUX[7]</v>
          </cell>
          <cell r="L403" t="str">
            <v>gpio1.GPIO[17]</v>
          </cell>
          <cell r="M403" t="str">
            <v>hdmi_tx.OPHYDTB[0]</v>
          </cell>
          <cell r="N403" t="str">
            <v>anatop.ANATOP_TESTO[8]</v>
          </cell>
        </row>
        <row r="404">
          <cell r="A404" t="str">
            <v>SD1_CLK</v>
          </cell>
          <cell r="B404" t="str">
            <v>SD1_CLK</v>
          </cell>
          <cell r="D404" t="str">
            <v>SD1</v>
          </cell>
          <cell r="G404" t="str">
            <v>usdhc1.CLK</v>
          </cell>
          <cell r="H404" t="str">
            <v/>
          </cell>
          <cell r="I404" t="str">
            <v>osc32k.32K_OUT</v>
          </cell>
          <cell r="J404" t="str">
            <v>gpt.CLKIN</v>
          </cell>
          <cell r="K404" t="str">
            <v/>
          </cell>
          <cell r="L404" t="str">
            <v>gpio1.GPIO[20]</v>
          </cell>
          <cell r="M404" t="str">
            <v>phy.DTB[0]</v>
          </cell>
          <cell r="N404" t="str">
            <v/>
          </cell>
        </row>
        <row r="405">
          <cell r="A405" t="e">
            <v>#REF!</v>
          </cell>
          <cell r="B405" t="e">
            <v>#REF!</v>
          </cell>
          <cell r="D405" t="e">
            <v>#REF!</v>
          </cell>
          <cell r="G405" t="e">
            <v>#REF!</v>
          </cell>
          <cell r="H405" t="e">
            <v>#REF!</v>
          </cell>
          <cell r="I405" t="e">
            <v>#REF!</v>
          </cell>
          <cell r="J405" t="e">
            <v>#REF!</v>
          </cell>
          <cell r="K405" t="e">
            <v>#REF!</v>
          </cell>
          <cell r="L405" t="e">
            <v>#REF!</v>
          </cell>
          <cell r="M405" t="e">
            <v>#REF!</v>
          </cell>
          <cell r="N405" t="e">
            <v>#REF!</v>
          </cell>
        </row>
        <row r="406">
          <cell r="A406" t="str">
            <v>SD1_DAT2</v>
          </cell>
          <cell r="B406" t="str">
            <v>SD1_DAT2</v>
          </cell>
          <cell r="D406" t="str">
            <v>SD1</v>
          </cell>
          <cell r="G406" t="str">
            <v>usdhc1.DAT2</v>
          </cell>
          <cell r="H406" t="str">
            <v/>
          </cell>
          <cell r="I406" t="str">
            <v>gpt.CMPOUT2</v>
          </cell>
          <cell r="J406" t="str">
            <v>pwm2.PWMO</v>
          </cell>
          <cell r="K406" t="str">
            <v>wdog1.WDOG_B</v>
          </cell>
          <cell r="L406" t="str">
            <v>gpio1.GPIO[19]</v>
          </cell>
          <cell r="M406" t="str">
            <v>wdog1.WDOG_RST_B_DEB</v>
          </cell>
          <cell r="N406" t="str">
            <v>anatop.ANATOP_TESTO[4]</v>
          </cell>
        </row>
        <row r="407">
          <cell r="A407" t="e">
            <v>#REF!</v>
          </cell>
          <cell r="B407" t="e">
            <v>#REF!</v>
          </cell>
          <cell r="D407" t="e">
            <v>#REF!</v>
          </cell>
          <cell r="G407" t="e">
            <v>#REF!</v>
          </cell>
          <cell r="H407" t="e">
            <v>#REF!</v>
          </cell>
          <cell r="I407" t="e">
            <v>#REF!</v>
          </cell>
          <cell r="J407" t="e">
            <v>#REF!</v>
          </cell>
          <cell r="K407" t="e">
            <v>#REF!</v>
          </cell>
          <cell r="L407" t="e">
            <v>#REF!</v>
          </cell>
          <cell r="M407" t="e">
            <v>#REF!</v>
          </cell>
          <cell r="N407" t="e">
            <v>#REF!</v>
          </cell>
        </row>
        <row r="408">
          <cell r="A408" t="str">
            <v>NVCC_SD1</v>
          </cell>
          <cell r="B408" t="str">
            <v>NVCC_SD1</v>
          </cell>
          <cell r="D408" t="str">
            <v>SD1</v>
          </cell>
          <cell r="G408" t="str">
            <v/>
          </cell>
          <cell r="H408" t="str">
            <v/>
          </cell>
          <cell r="I408" t="str">
            <v/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</row>
        <row r="409">
          <cell r="A409" t="str">
            <v>SD1_DAT3</v>
          </cell>
          <cell r="B409" t="str">
            <v>SD1_DAT3</v>
          </cell>
          <cell r="D409" t="str">
            <v>SD1</v>
          </cell>
          <cell r="G409" t="str">
            <v>usdhc1.DAT3</v>
          </cell>
          <cell r="H409" t="str">
            <v/>
          </cell>
          <cell r="I409" t="str">
            <v>gpt.CMPOUT3</v>
          </cell>
          <cell r="J409" t="str">
            <v>pwm1.PWMO</v>
          </cell>
          <cell r="K409" t="str">
            <v>wdog2.WDOG_B</v>
          </cell>
          <cell r="L409" t="str">
            <v>gpio1.GPIO[21]</v>
          </cell>
          <cell r="M409" t="str">
            <v>wdog2.WDOG_RST_B_DEB</v>
          </cell>
          <cell r="N409" t="str">
            <v>anatop.ANATOP_TESTO[6]</v>
          </cell>
        </row>
        <row r="410">
          <cell r="A410" t="str">
            <v/>
          </cell>
          <cell r="B410">
            <v>0</v>
          </cell>
          <cell r="D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</row>
        <row r="411">
          <cell r="A411" t="str">
            <v>SD4_DAT3</v>
          </cell>
          <cell r="B411" t="str">
            <v>SD4_DAT3</v>
          </cell>
          <cell r="D411" t="str">
            <v>NANDF</v>
          </cell>
          <cell r="G411" t="str">
            <v>rawnand.D11</v>
          </cell>
          <cell r="H411" t="str">
            <v>usdhc4.DAT3</v>
          </cell>
          <cell r="I411" t="str">
            <v/>
          </cell>
          <cell r="J411" t="str">
            <v>usboh3.UH2_DFD_OUT[27]</v>
          </cell>
          <cell r="K411" t="str">
            <v>usboh3.UH3_DFD_OUT[27]</v>
          </cell>
          <cell r="L411" t="str">
            <v>gpio2.GPIO[11]</v>
          </cell>
          <cell r="M411" t="str">
            <v>ipu1.IPU_DIAG_BUS[11]</v>
          </cell>
          <cell r="N411" t="str">
            <v/>
          </cell>
        </row>
        <row r="412">
          <cell r="A412" t="str">
            <v>SD4_DAT6</v>
          </cell>
          <cell r="B412" t="str">
            <v>SD4_DAT6</v>
          </cell>
          <cell r="D412" t="str">
            <v>NANDF</v>
          </cell>
          <cell r="G412" t="str">
            <v>rawnand.D14</v>
          </cell>
          <cell r="H412" t="str">
            <v>usdhc4.DAT6</v>
          </cell>
          <cell r="I412" t="str">
            <v>uart2.CTS</v>
          </cell>
          <cell r="J412" t="str">
            <v>usboh3.UH2_DFD_OUT[30]</v>
          </cell>
          <cell r="K412" t="str">
            <v>usboh3.UH3_DFD_OUT[30]</v>
          </cell>
          <cell r="L412" t="str">
            <v>gpio2.GPIO[14]</v>
          </cell>
          <cell r="M412" t="str">
            <v>ipu1.IPU_DIAG_BUS[14]</v>
          </cell>
          <cell r="N412" t="str">
            <v/>
          </cell>
        </row>
        <row r="413">
          <cell r="A413" t="str">
            <v>NVCC_NANDF</v>
          </cell>
          <cell r="B413" t="str">
            <v>NVCC_NANDF</v>
          </cell>
          <cell r="D413" t="str">
            <v>NANDF</v>
          </cell>
          <cell r="G413" t="str">
            <v/>
          </cell>
          <cell r="H413" t="str">
            <v/>
          </cell>
          <cell r="I413" t="str">
            <v/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</row>
        <row r="414">
          <cell r="A414" t="e">
            <v>#REF!</v>
          </cell>
          <cell r="B414" t="e">
            <v>#REF!</v>
          </cell>
          <cell r="D414" t="e">
            <v>#REF!</v>
          </cell>
          <cell r="G414" t="e">
            <v>#REF!</v>
          </cell>
          <cell r="H414" t="e">
            <v>#REF!</v>
          </cell>
          <cell r="I414" t="e">
            <v>#REF!</v>
          </cell>
          <cell r="J414" t="e">
            <v>#REF!</v>
          </cell>
          <cell r="K414" t="e">
            <v>#REF!</v>
          </cell>
          <cell r="L414" t="e">
            <v>#REF!</v>
          </cell>
          <cell r="M414" t="e">
            <v>#REF!</v>
          </cell>
          <cell r="N414" t="e">
            <v>#REF!</v>
          </cell>
        </row>
        <row r="415">
          <cell r="A415" t="e">
            <v>#REF!</v>
          </cell>
          <cell r="B415" t="e">
            <v>#REF!</v>
          </cell>
          <cell r="D415" t="e">
            <v>#REF!</v>
          </cell>
          <cell r="G415" t="e">
            <v>#REF!</v>
          </cell>
          <cell r="H415" t="e">
            <v>#REF!</v>
          </cell>
          <cell r="I415" t="e">
            <v>#REF!</v>
          </cell>
          <cell r="J415" t="e">
            <v>#REF!</v>
          </cell>
          <cell r="K415" t="e">
            <v>#REF!</v>
          </cell>
          <cell r="L415" t="e">
            <v>#REF!</v>
          </cell>
          <cell r="M415" t="e">
            <v>#REF!</v>
          </cell>
          <cell r="N415" t="e">
            <v>#REF!</v>
          </cell>
        </row>
        <row r="416">
          <cell r="A416" t="e">
            <v>#REF!</v>
          </cell>
          <cell r="B416" t="e">
            <v>#REF!</v>
          </cell>
          <cell r="D416" t="e">
            <v>#REF!</v>
          </cell>
          <cell r="G416" t="e">
            <v>#REF!</v>
          </cell>
          <cell r="H416" t="e">
            <v>#REF!</v>
          </cell>
          <cell r="I416" t="e">
            <v>#REF!</v>
          </cell>
          <cell r="J416" t="e">
            <v>#REF!</v>
          </cell>
          <cell r="K416" t="e">
            <v>#REF!</v>
          </cell>
          <cell r="L416" t="e">
            <v>#REF!</v>
          </cell>
          <cell r="M416" t="e">
            <v>#REF!</v>
          </cell>
          <cell r="N416" t="e">
            <v>#REF!</v>
          </cell>
        </row>
        <row r="417">
          <cell r="A417" t="str">
            <v>SD4_DAT1</v>
          </cell>
          <cell r="B417" t="str">
            <v>SD4_DAT1</v>
          </cell>
          <cell r="D417" t="str">
            <v>NANDF</v>
          </cell>
          <cell r="G417" t="str">
            <v>rawnand.D9</v>
          </cell>
          <cell r="H417" t="str">
            <v>usdhc4.DAT1</v>
          </cell>
          <cell r="I417" t="str">
            <v>pwm3.PWMO</v>
          </cell>
          <cell r="J417" t="str">
            <v>usboh3.UH2_DFD_OUT[25]</v>
          </cell>
          <cell r="K417" t="str">
            <v>usboh3.UH3_DFD_OUT[25]</v>
          </cell>
          <cell r="L417" t="str">
            <v>gpio2.GPIO[9]</v>
          </cell>
          <cell r="M417" t="str">
            <v>ipu1.IPU_DIAG_BUS[9]</v>
          </cell>
          <cell r="N417" t="str">
            <v/>
          </cell>
        </row>
        <row r="418">
          <cell r="A418" t="str">
            <v>NVCC_NANDF</v>
          </cell>
          <cell r="B418" t="str">
            <v>NVCC_NANDF</v>
          </cell>
          <cell r="D418" t="str">
            <v>NANDF</v>
          </cell>
          <cell r="G418" t="str">
            <v/>
          </cell>
          <cell r="H418" t="str">
            <v/>
          </cell>
          <cell r="I418" t="str">
            <v/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</row>
        <row r="419">
          <cell r="A419" t="str">
            <v>SD4_DAT0</v>
          </cell>
          <cell r="B419" t="str">
            <v>SD4_DAT0</v>
          </cell>
          <cell r="D419" t="str">
            <v>NANDF</v>
          </cell>
          <cell r="G419" t="str">
            <v>rawnand.D8</v>
          </cell>
          <cell r="H419" t="str">
            <v>usdhc4.DAT0</v>
          </cell>
          <cell r="I419" t="str">
            <v>rawnand.DQS</v>
          </cell>
          <cell r="J419" t="str">
            <v>usboh3.UH2_DFD_OUT[24]</v>
          </cell>
          <cell r="K419" t="str">
            <v>usboh3.UH3_DFD_OUT[24]</v>
          </cell>
          <cell r="L419" t="str">
            <v>gpio2.GPIO[8]</v>
          </cell>
          <cell r="M419" t="str">
            <v>ipu1.IPU_DIAG_BUS[8]</v>
          </cell>
          <cell r="N419" t="str">
            <v/>
          </cell>
        </row>
        <row r="420">
          <cell r="A420" t="str">
            <v>SD4_DAT4</v>
          </cell>
          <cell r="B420" t="str">
            <v>SD4_DAT4</v>
          </cell>
          <cell r="D420" t="str">
            <v>NANDF</v>
          </cell>
          <cell r="G420" t="str">
            <v>rawnand.D12</v>
          </cell>
          <cell r="H420" t="str">
            <v>usdhc4.DAT4</v>
          </cell>
          <cell r="I420" t="str">
            <v>uart2.RXD_MUX</v>
          </cell>
          <cell r="J420" t="str">
            <v>usboh3.UH2_DFD_OUT[28]</v>
          </cell>
          <cell r="K420" t="str">
            <v>usboh3.UH3_DFD_OUT[28]</v>
          </cell>
          <cell r="L420" t="str">
            <v>gpio2.GPIO[12]</v>
          </cell>
          <cell r="M420" t="str">
            <v>ipu1.IPU_DIAG_BUS[12]</v>
          </cell>
          <cell r="N420" t="str">
            <v/>
          </cell>
        </row>
        <row r="421">
          <cell r="A421" t="str">
            <v>SD4_DAT2</v>
          </cell>
          <cell r="B421" t="str">
            <v>SD4_DAT2</v>
          </cell>
          <cell r="D421" t="str">
            <v>NANDF</v>
          </cell>
          <cell r="G421" t="str">
            <v>rawnand.D10</v>
          </cell>
          <cell r="H421" t="str">
            <v>usdhc4.DAT2</v>
          </cell>
          <cell r="I421" t="str">
            <v>pwm4.PWMO</v>
          </cell>
          <cell r="J421" t="str">
            <v>usboh3.UH2_DFD_OUT[26]</v>
          </cell>
          <cell r="K421" t="str">
            <v>usboh3.UH3_DFD_OUT[26]</v>
          </cell>
          <cell r="L421" t="str">
            <v>gpio2.GPIO[10]</v>
          </cell>
          <cell r="M421" t="str">
            <v>ipu1.IPU_DIAG_BUS[10]</v>
          </cell>
          <cell r="N421" t="str">
            <v/>
          </cell>
        </row>
        <row r="422">
          <cell r="A422" t="str">
            <v>SD4_CMD</v>
          </cell>
          <cell r="B422" t="str">
            <v>SD4_CMD</v>
          </cell>
          <cell r="D422" t="str">
            <v>NANDF</v>
          </cell>
          <cell r="G422" t="str">
            <v>usdhc4.CMD</v>
          </cell>
          <cell r="H422" t="str">
            <v>rawnand.RDN</v>
          </cell>
          <cell r="I422" t="str">
            <v>uart3.TXD_MUX</v>
          </cell>
          <cell r="J422" t="str">
            <v/>
          </cell>
          <cell r="K422" t="str">
            <v>pcie_ctrl.DIAG_STATUS_BUS_MUX[5]</v>
          </cell>
          <cell r="L422" t="str">
            <v>gpio7.GPIO[9]</v>
          </cell>
          <cell r="M422" t="str">
            <v/>
          </cell>
          <cell r="N422" t="str">
            <v/>
          </cell>
        </row>
        <row r="423">
          <cell r="A423" t="e">
            <v>#REF!</v>
          </cell>
          <cell r="B423" t="e">
            <v>#REF!</v>
          </cell>
          <cell r="D423" t="e">
            <v>#REF!</v>
          </cell>
          <cell r="G423" t="e">
            <v>#REF!</v>
          </cell>
          <cell r="H423" t="e">
            <v>#REF!</v>
          </cell>
          <cell r="I423" t="e">
            <v>#REF!</v>
          </cell>
          <cell r="J423" t="e">
            <v>#REF!</v>
          </cell>
          <cell r="K423" t="e">
            <v>#REF!</v>
          </cell>
          <cell r="L423" t="e">
            <v>#REF!</v>
          </cell>
          <cell r="M423" t="e">
            <v>#REF!</v>
          </cell>
          <cell r="N423" t="e">
            <v>#REF!</v>
          </cell>
        </row>
        <row r="424">
          <cell r="A424" t="e">
            <v>#REF!</v>
          </cell>
          <cell r="B424" t="e">
            <v>#REF!</v>
          </cell>
          <cell r="D424" t="e">
            <v>#REF!</v>
          </cell>
          <cell r="G424" t="e">
            <v>#REF!</v>
          </cell>
          <cell r="H424" t="e">
            <v>#REF!</v>
          </cell>
          <cell r="I424" t="e">
            <v>#REF!</v>
          </cell>
          <cell r="J424" t="e">
            <v>#REF!</v>
          </cell>
          <cell r="K424" t="e">
            <v>#REF!</v>
          </cell>
          <cell r="L424" t="e">
            <v>#REF!</v>
          </cell>
          <cell r="M424" t="e">
            <v>#REF!</v>
          </cell>
          <cell r="N424" t="e">
            <v>#REF!</v>
          </cell>
        </row>
        <row r="425">
          <cell r="A425" t="str">
            <v>SD4_CLK</v>
          </cell>
          <cell r="B425" t="str">
            <v>SD4_CLK</v>
          </cell>
          <cell r="D425" t="str">
            <v>NANDF</v>
          </cell>
          <cell r="G425" t="str">
            <v>usdhc4.CLK</v>
          </cell>
          <cell r="H425" t="str">
            <v>rawnand.WRN</v>
          </cell>
          <cell r="I425" t="str">
            <v>uart3.RXD_MUX</v>
          </cell>
          <cell r="J425" t="str">
            <v/>
          </cell>
          <cell r="K425" t="str">
            <v>pcie_ctrl.DIAG_STATUS_BUS_MUX[6]</v>
          </cell>
          <cell r="L425" t="str">
            <v>gpio7.GPIO[10]</v>
          </cell>
          <cell r="M425" t="str">
            <v/>
          </cell>
          <cell r="N425" t="str">
            <v/>
          </cell>
        </row>
        <row r="426">
          <cell r="A426" t="str">
            <v>NANDF_D4</v>
          </cell>
          <cell r="B426" t="str">
            <v>NANDF_D4</v>
          </cell>
          <cell r="D426" t="str">
            <v>NANDF</v>
          </cell>
          <cell r="G426" t="str">
            <v>rawnand.D4</v>
          </cell>
          <cell r="H426" t="str">
            <v>usdhc2.DAT4</v>
          </cell>
          <cell r="I426" t="str">
            <v>gpu3d.GPU_DEBUG_OUT[4]</v>
          </cell>
          <cell r="J426" t="str">
            <v>usboh3.UH2_DFD_OUT[20]</v>
          </cell>
          <cell r="K426" t="str">
            <v>usboh3.UH3_DFD_OUT[20]</v>
          </cell>
          <cell r="L426" t="str">
            <v>gpio2.GPIO[4]</v>
          </cell>
          <cell r="M426" t="str">
            <v>ipu1.IPU_DIAG_BUS[4]</v>
          </cell>
          <cell r="N426" t="str">
            <v/>
          </cell>
        </row>
        <row r="427">
          <cell r="A427" t="str">
            <v>NVCC_NANDF</v>
          </cell>
          <cell r="B427" t="str">
            <v>NVCC_NANDF</v>
          </cell>
          <cell r="D427" t="str">
            <v>NANDF</v>
          </cell>
          <cell r="G427" t="str">
            <v/>
          </cell>
          <cell r="H427" t="str">
            <v/>
          </cell>
          <cell r="I427" t="str">
            <v/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</row>
        <row r="428">
          <cell r="A428" t="str">
            <v>NANDF_D0</v>
          </cell>
          <cell r="B428" t="str">
            <v>NANDF_D0</v>
          </cell>
          <cell r="D428" t="str">
            <v>NANDF</v>
          </cell>
          <cell r="G428" t="str">
            <v>rawnand.D0</v>
          </cell>
          <cell r="H428" t="str">
            <v>usdhc1.DAT4</v>
          </cell>
          <cell r="I428" t="str">
            <v>gpu3d.GPU_DEBUG_OUT[0]</v>
          </cell>
          <cell r="J428" t="str">
            <v>usboh3.UH2_DFD_OUT[16]</v>
          </cell>
          <cell r="K428" t="str">
            <v>usboh3.UH3_DFD_OUT[16]</v>
          </cell>
          <cell r="L428" t="str">
            <v>gpio2.GPIO[0]</v>
          </cell>
          <cell r="M428" t="str">
            <v>ipu1.IPU_DIAG_BUS[0]</v>
          </cell>
          <cell r="N428" t="str">
            <v/>
          </cell>
        </row>
        <row r="429">
          <cell r="A429" t="str">
            <v>NANDF_D7</v>
          </cell>
          <cell r="B429" t="str">
            <v>NANDF_D7</v>
          </cell>
          <cell r="D429" t="str">
            <v>NANDF</v>
          </cell>
          <cell r="G429" t="str">
            <v>rawnand.D7</v>
          </cell>
          <cell r="H429" t="str">
            <v>usdhc2.DAT7</v>
          </cell>
          <cell r="I429" t="str">
            <v>gpu3d.GPU_DEBUG_OUT[7]</v>
          </cell>
          <cell r="J429" t="str">
            <v>usboh3.UH2_DFD_OUT[23]</v>
          </cell>
          <cell r="K429" t="str">
            <v>usboh3.UH3_DFD_OUT[23]</v>
          </cell>
          <cell r="L429" t="str">
            <v>gpio2.GPIO[7]</v>
          </cell>
          <cell r="M429" t="str">
            <v>ipu1.IPU_DIAG_BUS[7]</v>
          </cell>
          <cell r="N429" t="str">
            <v/>
          </cell>
        </row>
        <row r="430">
          <cell r="A430" t="str">
            <v>NVCC_NANDF</v>
          </cell>
          <cell r="B430" t="str">
            <v>NVCC_NANDF</v>
          </cell>
          <cell r="D430" t="str">
            <v>NANDF</v>
          </cell>
          <cell r="G430" t="str">
            <v/>
          </cell>
          <cell r="H430" t="str">
            <v/>
          </cell>
          <cell r="I430" t="str">
            <v/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</row>
        <row r="431">
          <cell r="A431" t="str">
            <v>NANDF_D1</v>
          </cell>
          <cell r="B431" t="str">
            <v>NANDF_D1</v>
          </cell>
          <cell r="D431" t="str">
            <v>NANDF</v>
          </cell>
          <cell r="G431" t="str">
            <v>rawnand.D1</v>
          </cell>
          <cell r="H431" t="str">
            <v>usdhc1.DAT5</v>
          </cell>
          <cell r="I431" t="str">
            <v>gpu3d.GPU_DEBUG_OUT[1]</v>
          </cell>
          <cell r="J431" t="str">
            <v>usboh3.UH2_DFD_OUT[17]</v>
          </cell>
          <cell r="K431" t="str">
            <v>usboh3.UH3_DFD_OUT[17]</v>
          </cell>
          <cell r="L431" t="str">
            <v>gpio2.GPIO[1]</v>
          </cell>
          <cell r="M431" t="str">
            <v>ipu1.IPU_DIAG_BUS[1]</v>
          </cell>
          <cell r="N431" t="str">
            <v/>
          </cell>
        </row>
        <row r="432">
          <cell r="A432" t="str">
            <v>NANDF_D6</v>
          </cell>
          <cell r="B432" t="str">
            <v>NANDF_D6</v>
          </cell>
          <cell r="D432" t="str">
            <v>NANDF</v>
          </cell>
          <cell r="G432" t="str">
            <v>rawnand.D6</v>
          </cell>
          <cell r="H432" t="str">
            <v>usdhc2.DAT6</v>
          </cell>
          <cell r="I432" t="str">
            <v>gpu3d.GPU_DEBUG_OUT[6]</v>
          </cell>
          <cell r="J432" t="str">
            <v>usboh3.UH2_DFD_OUT[22]</v>
          </cell>
          <cell r="K432" t="str">
            <v>usboh3.UH3_DFD_OUT[22]</v>
          </cell>
          <cell r="L432" t="str">
            <v>gpio2.GPIO[6]</v>
          </cell>
          <cell r="M432" t="str">
            <v>ipu1.IPU_DIAG_BUS[6]</v>
          </cell>
          <cell r="N432" t="str">
            <v/>
          </cell>
        </row>
        <row r="433">
          <cell r="A433" t="e">
            <v>#REF!</v>
          </cell>
          <cell r="B433" t="e">
            <v>#REF!</v>
          </cell>
          <cell r="D433" t="e">
            <v>#REF!</v>
          </cell>
          <cell r="G433" t="e">
            <v>#REF!</v>
          </cell>
          <cell r="H433" t="e">
            <v>#REF!</v>
          </cell>
          <cell r="I433" t="e">
            <v>#REF!</v>
          </cell>
          <cell r="J433" t="e">
            <v>#REF!</v>
          </cell>
          <cell r="K433" t="e">
            <v>#REF!</v>
          </cell>
          <cell r="L433" t="e">
            <v>#REF!</v>
          </cell>
          <cell r="M433" t="e">
            <v>#REF!</v>
          </cell>
          <cell r="N433" t="e">
            <v>#REF!</v>
          </cell>
        </row>
        <row r="434">
          <cell r="A434" t="e">
            <v>#REF!</v>
          </cell>
          <cell r="B434" t="e">
            <v>#REF!</v>
          </cell>
          <cell r="D434" t="e">
            <v>#REF!</v>
          </cell>
          <cell r="G434" t="e">
            <v>#REF!</v>
          </cell>
          <cell r="H434" t="e">
            <v>#REF!</v>
          </cell>
          <cell r="I434" t="e">
            <v>#REF!</v>
          </cell>
          <cell r="J434" t="e">
            <v>#REF!</v>
          </cell>
          <cell r="K434" t="e">
            <v>#REF!</v>
          </cell>
          <cell r="L434" t="e">
            <v>#REF!</v>
          </cell>
          <cell r="M434" t="e">
            <v>#REF!</v>
          </cell>
          <cell r="N434" t="e">
            <v>#REF!</v>
          </cell>
        </row>
        <row r="435">
          <cell r="A435" t="str">
            <v>NANDF_D3</v>
          </cell>
          <cell r="B435" t="str">
            <v>NANDF_D3</v>
          </cell>
          <cell r="D435" t="str">
            <v>NANDF</v>
          </cell>
          <cell r="G435" t="str">
            <v>rawnand.D3</v>
          </cell>
          <cell r="H435" t="str">
            <v>usdhc1.DAT7</v>
          </cell>
          <cell r="I435" t="str">
            <v>gpu3d.GPU_DEBUG_OUT[3]</v>
          </cell>
          <cell r="J435" t="str">
            <v>usboh3.UH2_DFD_OUT[19]</v>
          </cell>
          <cell r="K435" t="str">
            <v>usboh3.UH3_DFD_OUT[19]</v>
          </cell>
          <cell r="L435" t="str">
            <v>gpio2.GPIO[3]</v>
          </cell>
          <cell r="M435" t="str">
            <v>ipu1.IPU_DIAG_BUS[3]</v>
          </cell>
          <cell r="N435" t="str">
            <v/>
          </cell>
        </row>
        <row r="436">
          <cell r="A436" t="str">
            <v>NVCC_NANDF</v>
          </cell>
          <cell r="B436" t="str">
            <v>NVCC_NANDF</v>
          </cell>
          <cell r="D436" t="str">
            <v>NANDF</v>
          </cell>
          <cell r="G436" t="str">
            <v/>
          </cell>
          <cell r="H436" t="str">
            <v/>
          </cell>
          <cell r="I436" t="str">
            <v/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</row>
        <row r="437">
          <cell r="A437" t="str">
            <v>NANDF_D2</v>
          </cell>
          <cell r="B437" t="str">
            <v>NANDF_D2</v>
          </cell>
          <cell r="D437" t="str">
            <v>NANDF</v>
          </cell>
          <cell r="G437" t="str">
            <v>rawnand.D2</v>
          </cell>
          <cell r="H437" t="str">
            <v>usdhc1.DAT6</v>
          </cell>
          <cell r="I437" t="str">
            <v>gpu3d.GPU_DEBUG_OUT[2]</v>
          </cell>
          <cell r="J437" t="str">
            <v>usboh3.UH2_DFD_OUT[18]</v>
          </cell>
          <cell r="K437" t="str">
            <v>usboh3.UH3_DFD_OUT[18]</v>
          </cell>
          <cell r="L437" t="str">
            <v>gpio2.GPIO[2]</v>
          </cell>
          <cell r="M437" t="str">
            <v>ipu1.IPU_DIAG_BUS[2]</v>
          </cell>
          <cell r="N437" t="str">
            <v/>
          </cell>
        </row>
        <row r="438">
          <cell r="A438" t="str">
            <v>NANDF_CS2</v>
          </cell>
          <cell r="B438" t="str">
            <v>NANDF_CS2</v>
          </cell>
          <cell r="D438" t="str">
            <v>NANDF</v>
          </cell>
          <cell r="G438" t="str">
            <v>rawnand.CE2N</v>
          </cell>
          <cell r="H438" t="str">
            <v>ipu1.SISG[0]</v>
          </cell>
          <cell r="I438" t="str">
            <v>esai1.TX0</v>
          </cell>
          <cell r="J438" t="str">
            <v>weim.WEIM_CRE</v>
          </cell>
          <cell r="K438" t="str">
            <v>ccm.CLKO2</v>
          </cell>
          <cell r="L438" t="str">
            <v>gpio6.GPIO[15]</v>
          </cell>
          <cell r="M438" t="str">
            <v/>
          </cell>
          <cell r="N438" t="str">
            <v/>
          </cell>
        </row>
        <row r="439">
          <cell r="A439" t="str">
            <v>NANDF_ALE</v>
          </cell>
          <cell r="B439" t="str">
            <v>NANDF_ALE</v>
          </cell>
          <cell r="D439" t="str">
            <v>NANDF</v>
          </cell>
          <cell r="G439" t="str">
            <v>rawnand.ALE</v>
          </cell>
          <cell r="H439" t="str">
            <v>usdhc4.RST</v>
          </cell>
          <cell r="I439" t="str">
            <v>pcie_ctrl.DIAG_STATUS_BUS_MUX[0]</v>
          </cell>
          <cell r="J439" t="str">
            <v>usboh3.UH3_DFD_OUT[12]</v>
          </cell>
          <cell r="K439" t="str">
            <v>usboh3.UH2_DFD_OUT[12]</v>
          </cell>
          <cell r="L439" t="str">
            <v>gpio6.GPIO[8]</v>
          </cell>
          <cell r="M439" t="str">
            <v>mipi_core.DPHY_TEST_IN[24]</v>
          </cell>
          <cell r="N439" t="str">
            <v/>
          </cell>
        </row>
        <row r="440">
          <cell r="A440" t="str">
            <v>NANDF_CS1</v>
          </cell>
          <cell r="B440" t="str">
            <v>NANDF_CS1</v>
          </cell>
          <cell r="D440" t="str">
            <v>NANDF</v>
          </cell>
          <cell r="G440" t="str">
            <v>rawnand.CE1N</v>
          </cell>
          <cell r="H440" t="str">
            <v>usdhc4.VSELECT</v>
          </cell>
          <cell r="I440" t="str">
            <v>usdhc3.VSELECT</v>
          </cell>
          <cell r="J440" t="str">
            <v/>
          </cell>
          <cell r="K440" t="str">
            <v>pcie_ctrl.DIAG_STATUS_BUS_MUX[3]</v>
          </cell>
          <cell r="L440" t="str">
            <v>gpio6.GPIO[14]</v>
          </cell>
          <cell r="M440" t="str">
            <v/>
          </cell>
          <cell r="N440" t="str">
            <v>pl301_sim_mx6dl_per1.HREADYOUT</v>
          </cell>
        </row>
        <row r="441">
          <cell r="A441" t="str">
            <v>NANDF_RB0</v>
          </cell>
          <cell r="B441" t="str">
            <v>NANDF_RB0</v>
          </cell>
          <cell r="D441" t="str">
            <v>NANDF</v>
          </cell>
          <cell r="G441" t="str">
            <v>rawnand.READY0</v>
          </cell>
          <cell r="H441" t="str">
            <v/>
          </cell>
          <cell r="I441" t="str">
            <v>pcie_ctrl.DIAG_STATUS_BUS_MUX[2]</v>
          </cell>
          <cell r="J441" t="str">
            <v>usboh3.UH3_DFD_OUT[14]</v>
          </cell>
          <cell r="K441" t="str">
            <v>usboh3.UH2_DFD_OUT[14]</v>
          </cell>
          <cell r="L441" t="str">
            <v>gpio6.GPIO[10]</v>
          </cell>
          <cell r="M441" t="str">
            <v>mipi_core.DPHY_TEST_OUT[33]</v>
          </cell>
          <cell r="N441" t="str">
            <v/>
          </cell>
        </row>
        <row r="442">
          <cell r="A442" t="str">
            <v>NANDF_CS3</v>
          </cell>
          <cell r="B442" t="str">
            <v>NANDF_CS3</v>
          </cell>
          <cell r="D442" t="str">
            <v>NANDF</v>
          </cell>
          <cell r="G442" t="str">
            <v>rawnand.CE3N</v>
          </cell>
          <cell r="H442" t="str">
            <v>ipu1.SISG[1]</v>
          </cell>
          <cell r="I442" t="str">
            <v>esai1.TX1</v>
          </cell>
          <cell r="J442" t="str">
            <v>weim.WEIM_A[26]</v>
          </cell>
          <cell r="K442" t="str">
            <v>pcie_ctrl.DIAG_STATUS_BUS_MUX[4]</v>
          </cell>
          <cell r="L442" t="str">
            <v>gpio6.GPIO[16]</v>
          </cell>
          <cell r="M442" t="str">
            <v/>
          </cell>
          <cell r="N442" t="str">
            <v>tpsmp.CLK</v>
          </cell>
        </row>
        <row r="443">
          <cell r="A443" t="e">
            <v>#REF!</v>
          </cell>
          <cell r="B443" t="e">
            <v>#REF!</v>
          </cell>
          <cell r="D443" t="e">
            <v>#REF!</v>
          </cell>
          <cell r="G443" t="e">
            <v>#REF!</v>
          </cell>
          <cell r="H443" t="e">
            <v>#REF!</v>
          </cell>
          <cell r="I443" t="e">
            <v>#REF!</v>
          </cell>
          <cell r="J443" t="e">
            <v>#REF!</v>
          </cell>
          <cell r="K443" t="e">
            <v>#REF!</v>
          </cell>
          <cell r="L443" t="e">
            <v>#REF!</v>
          </cell>
          <cell r="M443" t="e">
            <v>#REF!</v>
          </cell>
          <cell r="N443" t="e">
            <v>#REF!</v>
          </cell>
        </row>
        <row r="444">
          <cell r="A444" t="e">
            <v>#REF!</v>
          </cell>
          <cell r="B444" t="e">
            <v>#REF!</v>
          </cell>
          <cell r="D444" t="e">
            <v>#REF!</v>
          </cell>
          <cell r="G444" t="e">
            <v>#REF!</v>
          </cell>
          <cell r="H444" t="e">
            <v>#REF!</v>
          </cell>
          <cell r="I444" t="e">
            <v>#REF!</v>
          </cell>
          <cell r="J444" t="e">
            <v>#REF!</v>
          </cell>
          <cell r="K444" t="e">
            <v>#REF!</v>
          </cell>
          <cell r="L444" t="e">
            <v>#REF!</v>
          </cell>
          <cell r="M444" t="e">
            <v>#REF!</v>
          </cell>
          <cell r="N444" t="e">
            <v>#REF!</v>
          </cell>
        </row>
        <row r="445">
          <cell r="A445" t="e">
            <v>#REF!</v>
          </cell>
          <cell r="B445" t="e">
            <v>#REF!</v>
          </cell>
          <cell r="D445" t="e">
            <v>#REF!</v>
          </cell>
          <cell r="G445" t="e">
            <v>#REF!</v>
          </cell>
          <cell r="H445" t="e">
            <v>#REF!</v>
          </cell>
          <cell r="I445" t="e">
            <v>#REF!</v>
          </cell>
          <cell r="J445" t="e">
            <v>#REF!</v>
          </cell>
          <cell r="K445" t="e">
            <v>#REF!</v>
          </cell>
          <cell r="L445" t="e">
            <v>#REF!</v>
          </cell>
          <cell r="M445" t="e">
            <v>#REF!</v>
          </cell>
          <cell r="N445" t="e">
            <v>#REF!</v>
          </cell>
        </row>
        <row r="446">
          <cell r="A446" t="str">
            <v>NANDF_CS0</v>
          </cell>
          <cell r="B446" t="str">
            <v>NANDF_CS0</v>
          </cell>
          <cell r="D446" t="str">
            <v>NANDF</v>
          </cell>
          <cell r="G446" t="str">
            <v>rawnand.CE0N</v>
          </cell>
          <cell r="H446" t="str">
            <v/>
          </cell>
          <cell r="I446" t="str">
            <v/>
          </cell>
          <cell r="J446" t="str">
            <v>usboh3.UH3_DFD_OUT[15]</v>
          </cell>
          <cell r="K446" t="str">
            <v>usboh3.UH2_DFD_OUT[15]</v>
          </cell>
          <cell r="L446" t="str">
            <v>gpio6.GPIO[11]</v>
          </cell>
          <cell r="M446" t="str">
            <v/>
          </cell>
          <cell r="N446" t="str">
            <v/>
          </cell>
        </row>
        <row r="447">
          <cell r="A447" t="e">
            <v>#REF!</v>
          </cell>
          <cell r="B447" t="e">
            <v>#REF!</v>
          </cell>
          <cell r="D447" t="e">
            <v>#REF!</v>
          </cell>
          <cell r="G447" t="e">
            <v>#REF!</v>
          </cell>
          <cell r="H447" t="e">
            <v>#REF!</v>
          </cell>
          <cell r="I447" t="e">
            <v>#REF!</v>
          </cell>
          <cell r="J447" t="e">
            <v>#REF!</v>
          </cell>
          <cell r="K447" t="e">
            <v>#REF!</v>
          </cell>
          <cell r="L447" t="e">
            <v>#REF!</v>
          </cell>
          <cell r="M447" t="e">
            <v>#REF!</v>
          </cell>
          <cell r="N447" t="e">
            <v>#REF!</v>
          </cell>
        </row>
        <row r="448">
          <cell r="A448" t="e">
            <v>#REF!</v>
          </cell>
          <cell r="B448" t="e">
            <v>#REF!</v>
          </cell>
          <cell r="D448" t="e">
            <v>#REF!</v>
          </cell>
          <cell r="G448" t="e">
            <v>#REF!</v>
          </cell>
          <cell r="H448" t="e">
            <v>#REF!</v>
          </cell>
          <cell r="I448" t="e">
            <v>#REF!</v>
          </cell>
          <cell r="J448" t="e">
            <v>#REF!</v>
          </cell>
          <cell r="K448" t="e">
            <v>#REF!</v>
          </cell>
          <cell r="L448" t="e">
            <v>#REF!</v>
          </cell>
          <cell r="M448" t="e">
            <v>#REF!</v>
          </cell>
          <cell r="N448" t="e">
            <v>#REF!</v>
          </cell>
        </row>
        <row r="449">
          <cell r="A449" t="e">
            <v>#REF!</v>
          </cell>
          <cell r="B449" t="e">
            <v>#REF!</v>
          </cell>
          <cell r="D449" t="e">
            <v>#REF!</v>
          </cell>
          <cell r="G449" t="e">
            <v>#REF!</v>
          </cell>
          <cell r="H449" t="e">
            <v>#REF!</v>
          </cell>
          <cell r="I449" t="e">
            <v>#REF!</v>
          </cell>
          <cell r="J449" t="e">
            <v>#REF!</v>
          </cell>
          <cell r="K449" t="e">
            <v>#REF!</v>
          </cell>
          <cell r="L449" t="e">
            <v>#REF!</v>
          </cell>
          <cell r="M449" t="e">
            <v>#REF!</v>
          </cell>
          <cell r="N449" t="e">
            <v>#REF!</v>
          </cell>
        </row>
        <row r="450">
          <cell r="A450" t="e">
            <v>#REF!</v>
          </cell>
          <cell r="B450" t="e">
            <v>#REF!</v>
          </cell>
          <cell r="D450" t="e">
            <v>#REF!</v>
          </cell>
          <cell r="G450" t="e">
            <v>#REF!</v>
          </cell>
          <cell r="H450" t="e">
            <v>#REF!</v>
          </cell>
          <cell r="I450" t="e">
            <v>#REF!</v>
          </cell>
          <cell r="J450" t="e">
            <v>#REF!</v>
          </cell>
          <cell r="K450" t="e">
            <v>#REF!</v>
          </cell>
          <cell r="L450" t="e">
            <v>#REF!</v>
          </cell>
          <cell r="M450" t="e">
            <v>#REF!</v>
          </cell>
          <cell r="N450" t="e">
            <v>#REF!</v>
          </cell>
        </row>
        <row r="451">
          <cell r="A451" t="e">
            <v>#REF!</v>
          </cell>
          <cell r="B451" t="e">
            <v>#REF!</v>
          </cell>
          <cell r="D451" t="e">
            <v>#REF!</v>
          </cell>
          <cell r="G451" t="e">
            <v>#REF!</v>
          </cell>
          <cell r="H451" t="e">
            <v>#REF!</v>
          </cell>
          <cell r="I451" t="e">
            <v>#REF!</v>
          </cell>
          <cell r="J451" t="e">
            <v>#REF!</v>
          </cell>
          <cell r="K451" t="e">
            <v>#REF!</v>
          </cell>
          <cell r="L451" t="e">
            <v>#REF!</v>
          </cell>
          <cell r="M451" t="e">
            <v>#REF!</v>
          </cell>
          <cell r="N451" t="e">
            <v>#REF!</v>
          </cell>
        </row>
        <row r="452">
          <cell r="A452" t="str">
            <v>NANDF_CLE</v>
          </cell>
          <cell r="B452" t="str">
            <v>NANDF_CLE</v>
          </cell>
          <cell r="D452" t="str">
            <v>NANDF</v>
          </cell>
          <cell r="G452" t="str">
            <v>rawnand.CLE</v>
          </cell>
          <cell r="H452" t="str">
            <v/>
          </cell>
          <cell r="I452" t="str">
            <v>pcie_ctrl.DIAG_STATUS_BUS_MUX[31]</v>
          </cell>
          <cell r="J452" t="str">
            <v>usboh3.UH3_DFD_OUT[11]</v>
          </cell>
          <cell r="K452" t="str">
            <v>usboh3.UH2_DFD_OUT[11]</v>
          </cell>
          <cell r="L452" t="str">
            <v>gpio6.GPIO[7]</v>
          </cell>
          <cell r="M452" t="str">
            <v>mipi_core.DPHY_TEST_IN[23]</v>
          </cell>
          <cell r="N452" t="str">
            <v/>
          </cell>
        </row>
        <row r="453">
          <cell r="A453" t="str">
            <v>SD3_DAT2</v>
          </cell>
          <cell r="B453" t="str">
            <v>SD3_DAT2</v>
          </cell>
          <cell r="D453" t="str">
            <v>SD3</v>
          </cell>
          <cell r="G453" t="str">
            <v>usdhc3.DAT2</v>
          </cell>
          <cell r="H453" t="str">
            <v/>
          </cell>
          <cell r="I453" t="str">
            <v>pcie_ctrl.DIAG_STATUS_BUS_MUX[28]</v>
          </cell>
          <cell r="J453" t="str">
            <v>usboh3.UH3_DFD_OUT[8]</v>
          </cell>
          <cell r="K453" t="str">
            <v>usboh3.UH2_DFD_OUT[8]</v>
          </cell>
          <cell r="L453" t="str">
            <v>gpio7.GPIO[6]</v>
          </cell>
          <cell r="M453" t="str">
            <v>mipi_core.DPHY_TEST_IN[20]</v>
          </cell>
          <cell r="N453" t="str">
            <v>anatop.ANATOP_TESTI[1]</v>
          </cell>
        </row>
        <row r="454">
          <cell r="A454" t="e">
            <v>#REF!</v>
          </cell>
          <cell r="B454" t="e">
            <v>#REF!</v>
          </cell>
          <cell r="D454" t="e">
            <v>#REF!</v>
          </cell>
          <cell r="G454" t="e">
            <v>#REF!</v>
          </cell>
          <cell r="H454" t="e">
            <v>#REF!</v>
          </cell>
          <cell r="I454" t="e">
            <v>#REF!</v>
          </cell>
          <cell r="J454" t="e">
            <v>#REF!</v>
          </cell>
          <cell r="K454" t="e">
            <v>#REF!</v>
          </cell>
          <cell r="L454" t="e">
            <v>#REF!</v>
          </cell>
          <cell r="M454" t="e">
            <v>#REF!</v>
          </cell>
          <cell r="N454" t="e">
            <v>#REF!</v>
          </cell>
        </row>
        <row r="455">
          <cell r="A455" t="e">
            <v>#REF!</v>
          </cell>
          <cell r="B455" t="e">
            <v>#REF!</v>
          </cell>
          <cell r="D455" t="e">
            <v>#REF!</v>
          </cell>
          <cell r="G455" t="e">
            <v>#REF!</v>
          </cell>
          <cell r="H455" t="e">
            <v>#REF!</v>
          </cell>
          <cell r="I455" t="e">
            <v>#REF!</v>
          </cell>
          <cell r="J455" t="e">
            <v>#REF!</v>
          </cell>
          <cell r="K455" t="e">
            <v>#REF!</v>
          </cell>
          <cell r="L455" t="e">
            <v>#REF!</v>
          </cell>
          <cell r="M455" t="e">
            <v>#REF!</v>
          </cell>
          <cell r="N455" t="e">
            <v>#REF!</v>
          </cell>
        </row>
        <row r="456">
          <cell r="A456" t="str">
            <v>NANDF_WP_B</v>
          </cell>
          <cell r="B456" t="str">
            <v>NANDF_WP_B</v>
          </cell>
          <cell r="D456" t="str">
            <v>NANDF</v>
          </cell>
          <cell r="G456" t="str">
            <v>rawnand.RESETN</v>
          </cell>
          <cell r="H456" t="str">
            <v/>
          </cell>
          <cell r="I456" t="str">
            <v>pcie_ctrl.DIAG_STATUS_BUS_MUX[1]</v>
          </cell>
          <cell r="J456" t="str">
            <v>usboh3.UH3_DFD_OUT[13]</v>
          </cell>
          <cell r="K456" t="str">
            <v>usboh3.UH2_DFD_OUT[13]</v>
          </cell>
          <cell r="L456" t="str">
            <v>gpio6.GPIO[9]</v>
          </cell>
          <cell r="M456" t="str">
            <v>mipi_core.DPHY_TEST_OUT[32]</v>
          </cell>
          <cell r="N456" t="str">
            <v/>
          </cell>
        </row>
        <row r="457">
          <cell r="A457" t="str">
            <v/>
          </cell>
          <cell r="B457">
            <v>0</v>
          </cell>
          <cell r="D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</row>
        <row r="458">
          <cell r="A458" t="str">
            <v>SD3_DAT3</v>
          </cell>
          <cell r="B458" t="str">
            <v>SD3_DAT3</v>
          </cell>
          <cell r="D458" t="str">
            <v>SD3</v>
          </cell>
          <cell r="G458" t="str">
            <v>usdhc3.DAT3</v>
          </cell>
          <cell r="H458" t="str">
            <v>uart3.CTS</v>
          </cell>
          <cell r="I458" t="str">
            <v>pcie_ctrl.DIAG_STATUS_BUS_MUX[29]</v>
          </cell>
          <cell r="J458" t="str">
            <v>usboh3.UH3_DFD_OUT[9]</v>
          </cell>
          <cell r="K458" t="str">
            <v>usboh3.UH2_DFD_OUT[9]</v>
          </cell>
          <cell r="L458" t="str">
            <v>gpio7.GPIO[7]</v>
          </cell>
          <cell r="M458" t="str">
            <v>mipi_core.DPHY_TEST_IN[21]</v>
          </cell>
          <cell r="N458" t="str">
            <v>anatop.ANATOP_TESTI[2]</v>
          </cell>
        </row>
        <row r="459">
          <cell r="A459" t="str">
            <v>NVCC_SD3</v>
          </cell>
          <cell r="B459" t="str">
            <v>NVCC_SD3</v>
          </cell>
          <cell r="D459" t="str">
            <v>SD3</v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</row>
        <row r="460">
          <cell r="A460" t="str">
            <v>SD3_DAT0</v>
          </cell>
          <cell r="B460" t="str">
            <v>SD3_DAT0</v>
          </cell>
          <cell r="D460" t="str">
            <v>SD3</v>
          </cell>
          <cell r="G460" t="str">
            <v>usdhc3.DAT0</v>
          </cell>
          <cell r="H460" t="str">
            <v>uart1.CTS</v>
          </cell>
          <cell r="I460" t="str">
            <v>can2.TXCAN</v>
          </cell>
          <cell r="J460" t="str">
            <v>usboh3.UH3_DFD_OUT[6]</v>
          </cell>
          <cell r="K460" t="str">
            <v>usboh3.UH2_DFD_OUT[6]</v>
          </cell>
          <cell r="L460" t="str">
            <v>gpio7.GPIO[4]</v>
          </cell>
          <cell r="M460" t="str">
            <v>mipi_core.DPHY_TEST_IN[18]</v>
          </cell>
          <cell r="N460" t="str">
            <v>anatop.ANATOP_TESTO[15]</v>
          </cell>
        </row>
        <row r="461">
          <cell r="A461" t="str">
            <v>SD3_DAT1</v>
          </cell>
          <cell r="B461" t="str">
            <v>SD3_DAT1</v>
          </cell>
          <cell r="D461" t="str">
            <v>SD3</v>
          </cell>
          <cell r="G461" t="str">
            <v>usdhc3.DAT1</v>
          </cell>
          <cell r="H461" t="str">
            <v>uart1.RTS</v>
          </cell>
          <cell r="I461" t="str">
            <v>can2.RXCAN</v>
          </cell>
          <cell r="J461" t="str">
            <v>usboh3.UH3_DFD_OUT[7]</v>
          </cell>
          <cell r="K461" t="str">
            <v>usboh3.UH2_DFD_OUT[7]</v>
          </cell>
          <cell r="L461" t="str">
            <v>gpio7.GPIO[5]</v>
          </cell>
          <cell r="M461" t="str">
            <v>mipi_core.DPHY_TEST_IN[19]</v>
          </cell>
          <cell r="N461" t="str">
            <v/>
          </cell>
        </row>
        <row r="462">
          <cell r="A462" t="str">
            <v>SD3_CLK</v>
          </cell>
          <cell r="B462" t="str">
            <v>SD3_CLK</v>
          </cell>
          <cell r="D462" t="str">
            <v>SD3</v>
          </cell>
          <cell r="G462" t="str">
            <v>usdhc3.CLK</v>
          </cell>
          <cell r="H462" t="str">
            <v>uart2.RTS</v>
          </cell>
          <cell r="I462" t="str">
            <v>can1.RXCAN</v>
          </cell>
          <cell r="J462" t="str">
            <v>usboh3.UH3_DFD_OUT[5]</v>
          </cell>
          <cell r="K462" t="str">
            <v>usboh3.UH2_DFD_OUT[5]</v>
          </cell>
          <cell r="L462" t="str">
            <v>gpio7.GPIO[3]</v>
          </cell>
          <cell r="M462" t="str">
            <v>mipi_core.DPHY_TEST_IN[17]</v>
          </cell>
          <cell r="N462" t="str">
            <v>anatop.ANATOP_TESTO[14]</v>
          </cell>
        </row>
        <row r="463">
          <cell r="A463" t="str">
            <v>NVCC_SD3</v>
          </cell>
          <cell r="B463" t="str">
            <v>NVCC_SD3</v>
          </cell>
          <cell r="D463" t="str">
            <v>SD3</v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</row>
        <row r="464">
          <cell r="A464" t="str">
            <v>SD3_DAT7</v>
          </cell>
          <cell r="B464" t="str">
            <v>SD3_DAT7</v>
          </cell>
          <cell r="D464" t="str">
            <v>SD3</v>
          </cell>
          <cell r="G464" t="str">
            <v>usdhc3.DAT7</v>
          </cell>
          <cell r="H464" t="str">
            <v>uart1.TXD_MUX</v>
          </cell>
          <cell r="I464" t="str">
            <v>pcie_ctrl.DIAG_STATUS_BUS_MUX[24]</v>
          </cell>
          <cell r="J464" t="str">
            <v>usboh3.UH3_DFD_OUT[0]</v>
          </cell>
          <cell r="K464" t="str">
            <v>usboh3.UH2_DFD_OUT[0]</v>
          </cell>
          <cell r="L464" t="str">
            <v>gpio6.GPIO[17]</v>
          </cell>
          <cell r="M464" t="str">
            <v>mipi_core.DPHY_TEST_IN[12]</v>
          </cell>
          <cell r="N464" t="str">
            <v>anatop.USBPHY2_TSTO_PLL_CLK20DIV</v>
          </cell>
        </row>
        <row r="465">
          <cell r="A465" t="str">
            <v>SD3_DAT6</v>
          </cell>
          <cell r="B465" t="str">
            <v>SD3_DAT6</v>
          </cell>
          <cell r="D465" t="str">
            <v>SD3</v>
          </cell>
          <cell r="G465" t="str">
            <v>usdhc3.DAT6</v>
          </cell>
          <cell r="H465" t="str">
            <v>uart1.RXD_MUX</v>
          </cell>
          <cell r="I465" t="str">
            <v>pcie_ctrl.DIAG_STATUS_BUS_MUX[25]</v>
          </cell>
          <cell r="J465" t="str">
            <v>usboh3.UH3_DFD_OUT[1]</v>
          </cell>
          <cell r="K465" t="str">
            <v>usboh3.UH2_DFD_OUT[1]</v>
          </cell>
          <cell r="L465" t="str">
            <v>gpio6.GPIO[18]</v>
          </cell>
          <cell r="M465" t="str">
            <v>mipi_core.DPHY_TEST_IN[13]</v>
          </cell>
          <cell r="N465" t="str">
            <v>anatop.ANATOP_TESTO[10]</v>
          </cell>
        </row>
        <row r="466">
          <cell r="A466" t="str">
            <v>SD3_DAT4</v>
          </cell>
          <cell r="B466" t="str">
            <v>SD3_DAT4</v>
          </cell>
          <cell r="D466" t="str">
            <v>SD3</v>
          </cell>
          <cell r="G466" t="str">
            <v>usdhc3.DAT4</v>
          </cell>
          <cell r="H466" t="str">
            <v>uart2.RXD_MUX</v>
          </cell>
          <cell r="I466" t="str">
            <v>pcie_ctrl.DIAG_STATUS_BUS_MUX[27]</v>
          </cell>
          <cell r="J466" t="str">
            <v>usboh3.UH3_DFD_OUT[3]</v>
          </cell>
          <cell r="K466" t="str">
            <v>usboh3.UH2_DFD_OUT[3]</v>
          </cell>
          <cell r="L466" t="str">
            <v>gpio7.GPIO[1]</v>
          </cell>
          <cell r="M466" t="str">
            <v>mipi_core.DPHY_TEST_IN[15]</v>
          </cell>
          <cell r="N466" t="str">
            <v/>
          </cell>
        </row>
        <row r="467">
          <cell r="A467" t="str">
            <v>NVCC_SD3</v>
          </cell>
          <cell r="B467" t="str">
            <v>NVCC_SD3</v>
          </cell>
          <cell r="D467" t="str">
            <v>SD3</v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</row>
        <row r="468">
          <cell r="A468" t="e">
            <v>#REF!</v>
          </cell>
          <cell r="B468" t="e">
            <v>#REF!</v>
          </cell>
          <cell r="D468" t="e">
            <v>#REF!</v>
          </cell>
          <cell r="G468" t="e">
            <v>#REF!</v>
          </cell>
          <cell r="H468" t="e">
            <v>#REF!</v>
          </cell>
          <cell r="I468" t="e">
            <v>#REF!</v>
          </cell>
          <cell r="J468" t="e">
            <v>#REF!</v>
          </cell>
          <cell r="K468" t="e">
            <v>#REF!</v>
          </cell>
          <cell r="L468" t="e">
            <v>#REF!</v>
          </cell>
          <cell r="M468" t="e">
            <v>#REF!</v>
          </cell>
          <cell r="N468" t="e">
            <v>#REF!</v>
          </cell>
        </row>
        <row r="469">
          <cell r="A469" t="e">
            <v>#REF!</v>
          </cell>
          <cell r="B469" t="e">
            <v>#REF!</v>
          </cell>
          <cell r="D469" t="e">
            <v>#REF!</v>
          </cell>
          <cell r="G469" t="e">
            <v>#REF!</v>
          </cell>
          <cell r="H469" t="e">
            <v>#REF!</v>
          </cell>
          <cell r="I469" t="e">
            <v>#REF!</v>
          </cell>
          <cell r="J469" t="e">
            <v>#REF!</v>
          </cell>
          <cell r="K469" t="e">
            <v>#REF!</v>
          </cell>
          <cell r="L469" t="e">
            <v>#REF!</v>
          </cell>
          <cell r="M469" t="e">
            <v>#REF!</v>
          </cell>
          <cell r="N469" t="e">
            <v>#REF!</v>
          </cell>
        </row>
        <row r="470">
          <cell r="A470" t="str">
            <v>SD3_DAT5</v>
          </cell>
          <cell r="B470" t="str">
            <v>SD3_DAT5</v>
          </cell>
          <cell r="D470" t="str">
            <v>SD3</v>
          </cell>
          <cell r="G470" t="str">
            <v>usdhc3.DAT5</v>
          </cell>
          <cell r="H470" t="str">
            <v>uart2.TXD_MUX</v>
          </cell>
          <cell r="I470" t="str">
            <v>pcie_ctrl.DIAG_STATUS_BUS_MUX[26]</v>
          </cell>
          <cell r="J470" t="str">
            <v>usboh3.UH3_DFD_OUT[2]</v>
          </cell>
          <cell r="K470" t="str">
            <v>usboh3.UH2_DFD_OUT[2]</v>
          </cell>
          <cell r="L470" t="str">
            <v>gpio7.GPIO[0]</v>
          </cell>
          <cell r="M470" t="str">
            <v>mipi_core.DPHY_TEST_IN[14]</v>
          </cell>
          <cell r="N470" t="str">
            <v>anatop.ANATOP_TESTO[11]</v>
          </cell>
        </row>
        <row r="471">
          <cell r="A471" t="str">
            <v>SD3_CMD</v>
          </cell>
          <cell r="B471" t="str">
            <v>SD3_CMD</v>
          </cell>
          <cell r="D471" t="str">
            <v>SD3</v>
          </cell>
          <cell r="G471" t="str">
            <v>usdhc3.CMD</v>
          </cell>
          <cell r="H471" t="str">
            <v>uart2.CTS</v>
          </cell>
          <cell r="I471" t="str">
            <v>can1.TXCAN</v>
          </cell>
          <cell r="J471" t="str">
            <v>usboh3.UH3_DFD_OUT[4]</v>
          </cell>
          <cell r="K471" t="str">
            <v>usboh3.UH2_DFD_OUT[4]</v>
          </cell>
          <cell r="L471" t="str">
            <v>gpio7.GPIO[2]</v>
          </cell>
          <cell r="M471" t="str">
            <v>mipi_core.DPHY_TEST_IN[16]</v>
          </cell>
          <cell r="N471" t="str">
            <v>anatop.ANATOP_TESTO[13]</v>
          </cell>
        </row>
        <row r="472">
          <cell r="A472" t="str">
            <v>BOOT_MODE0</v>
          </cell>
          <cell r="B472" t="str">
            <v>BOOT_MODE0</v>
          </cell>
          <cell r="D472" t="str">
            <v>RESET</v>
          </cell>
          <cell r="G472" t="str">
            <v>src.BOOT_MODE[0]</v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</row>
        <row r="473">
          <cell r="A473" t="str">
            <v/>
          </cell>
          <cell r="B473">
            <v>0</v>
          </cell>
          <cell r="D473" t="str">
            <v/>
          </cell>
          <cell r="G473" t="str">
            <v/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</row>
        <row r="474">
          <cell r="A474" t="str">
            <v>TEST_MODE</v>
          </cell>
          <cell r="B474" t="str">
            <v>TEST_MODE</v>
          </cell>
          <cell r="D474" t="str">
            <v>RESET</v>
          </cell>
          <cell r="G474" t="str">
            <v>tcu.TEST_MODE</v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</row>
        <row r="475">
          <cell r="A475" t="str">
            <v>PMIC_ON_REQ</v>
          </cell>
          <cell r="B475" t="str">
            <v>PMIC_ON_REQ</v>
          </cell>
          <cell r="D475" t="str">
            <v>RESET</v>
          </cell>
          <cell r="G475" t="str">
            <v>snvs_lp_wrapper.SNVS_WAKEUP_ALARM</v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</row>
        <row r="476">
          <cell r="A476" t="e">
            <v>#REF!</v>
          </cell>
          <cell r="B476" t="e">
            <v>#REF!</v>
          </cell>
          <cell r="D476" t="e">
            <v>#REF!</v>
          </cell>
          <cell r="G476" t="e">
            <v>#REF!</v>
          </cell>
          <cell r="H476" t="e">
            <v>#REF!</v>
          </cell>
          <cell r="I476" t="e">
            <v>#REF!</v>
          </cell>
          <cell r="J476" t="e">
            <v>#REF!</v>
          </cell>
          <cell r="K476" t="e">
            <v>#REF!</v>
          </cell>
          <cell r="L476" t="e">
            <v>#REF!</v>
          </cell>
          <cell r="M476" t="e">
            <v>#REF!</v>
          </cell>
          <cell r="N476" t="e">
            <v>#REF!</v>
          </cell>
        </row>
        <row r="477">
          <cell r="A477" t="str">
            <v>NVCC_RESET</v>
          </cell>
          <cell r="B477" t="str">
            <v>NVCC_RESET</v>
          </cell>
          <cell r="D477" t="str">
            <v>RESET</v>
          </cell>
          <cell r="G477" t="str">
            <v/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</row>
        <row r="478">
          <cell r="A478" t="str">
            <v>MLB_DN</v>
          </cell>
          <cell r="B478" t="str">
            <v>MLB_DN</v>
          </cell>
          <cell r="D478" t="str">
            <v>MLB</v>
          </cell>
          <cell r="G478" t="str">
            <v>.padn_d</v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</row>
        <row r="479">
          <cell r="A479" t="str">
            <v>MLB_SN</v>
          </cell>
          <cell r="B479" t="str">
            <v>MLB_SN</v>
          </cell>
          <cell r="D479" t="str">
            <v>MLB</v>
          </cell>
          <cell r="G479" t="str">
            <v>.padn_s</v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</row>
        <row r="480">
          <cell r="A480" t="str">
            <v>MLB_GND</v>
          </cell>
          <cell r="B480" t="str">
            <v>MLB_GND</v>
          </cell>
          <cell r="D480" t="str">
            <v>MLB</v>
          </cell>
          <cell r="G480" t="str">
            <v>.ovss</v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</row>
        <row r="481">
          <cell r="A481" t="str">
            <v>MLB_DP</v>
          </cell>
          <cell r="B481" t="str">
            <v>MLB_DP</v>
          </cell>
          <cell r="D481" t="str">
            <v>MLB</v>
          </cell>
          <cell r="G481" t="str">
            <v>.padp_d</v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</row>
        <row r="482">
          <cell r="A482" t="str">
            <v>MLB_CP</v>
          </cell>
          <cell r="B482" t="str">
            <v>MLB_CP</v>
          </cell>
          <cell r="D482" t="str">
            <v>MLB</v>
          </cell>
          <cell r="G482" t="str">
            <v>.padp_clk</v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</row>
        <row r="483">
          <cell r="A483" t="str">
            <v>NVCC_MLB</v>
          </cell>
          <cell r="B483" t="str">
            <v>NVCC_MLB</v>
          </cell>
          <cell r="D483" t="str">
            <v>MLB</v>
          </cell>
          <cell r="G483" t="str">
            <v>.ovdd</v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</row>
        <row r="484">
          <cell r="A484" t="e">
            <v>#REF!</v>
          </cell>
          <cell r="B484" t="e">
            <v>#REF!</v>
          </cell>
          <cell r="D484" t="e">
            <v>#REF!</v>
          </cell>
          <cell r="G484" t="e">
            <v>#REF!</v>
          </cell>
          <cell r="H484" t="e">
            <v>#REF!</v>
          </cell>
          <cell r="I484" t="e">
            <v>#REF!</v>
          </cell>
          <cell r="J484" t="e">
            <v>#REF!</v>
          </cell>
          <cell r="K484" t="e">
            <v>#REF!</v>
          </cell>
          <cell r="L484" t="e">
            <v>#REF!</v>
          </cell>
          <cell r="M484" t="e">
            <v>#REF!</v>
          </cell>
          <cell r="N484" t="e">
            <v>#REF!</v>
          </cell>
        </row>
        <row r="485">
          <cell r="A485" t="str">
            <v>VDD_SNVS_IN</v>
          </cell>
          <cell r="B485" t="str">
            <v>VDD_SNVS_IN</v>
          </cell>
          <cell r="D485" t="str">
            <v>ANATOP</v>
          </cell>
          <cell r="G485" t="str">
            <v>.nvcc_battery</v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</row>
        <row r="486">
          <cell r="A486" t="str">
            <v>VDD_SNVS_CAP</v>
          </cell>
          <cell r="B486" t="str">
            <v>VDD_SNVS_CAP</v>
          </cell>
          <cell r="D486" t="str">
            <v>ANATOP</v>
          </cell>
          <cell r="G486" t="str">
            <v>.vddregrtc_out</v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</row>
        <row r="487">
          <cell r="A487" t="str">
            <v>USB_H1_DP</v>
          </cell>
          <cell r="B487" t="str">
            <v>USB_H1_DP</v>
          </cell>
          <cell r="D487" t="str">
            <v>ANATOP</v>
          </cell>
          <cell r="G487" t="str">
            <v>.usb_uh1_dp</v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</row>
        <row r="488">
          <cell r="A488" t="str">
            <v>VDDUSB_CAP</v>
          </cell>
          <cell r="B488" t="str">
            <v>VDDUSB_CAP</v>
          </cell>
          <cell r="D488" t="str">
            <v>ANATOP</v>
          </cell>
          <cell r="G488" t="str">
            <v>.vddreg3p0_out</v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</row>
        <row r="489">
          <cell r="A489" t="str">
            <v>NGND_USB_OTG</v>
          </cell>
          <cell r="B489" t="str">
            <v>VSS</v>
          </cell>
          <cell r="D489" t="str">
            <v>ANATOP</v>
          </cell>
          <cell r="G489" t="str">
            <v>.usb_otg_gnd</v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</row>
        <row r="490">
          <cell r="A490" t="str">
            <v>USB_OTG_VBUS</v>
          </cell>
          <cell r="B490" t="str">
            <v>USB_OTG_VBUS</v>
          </cell>
          <cell r="D490" t="str">
            <v>ANATOP</v>
          </cell>
          <cell r="G490" t="str">
            <v>.usb_otg_vbus</v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</row>
        <row r="491">
          <cell r="A491" t="str">
            <v>GPANAIO</v>
          </cell>
          <cell r="B491" t="str">
            <v>GPANAIO</v>
          </cell>
          <cell r="D491" t="str">
            <v>ANATOP</v>
          </cell>
          <cell r="G491" t="str">
            <v>.gpanaio</v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</row>
        <row r="492">
          <cell r="A492" t="str">
            <v>USB_OTG_CHD_B</v>
          </cell>
          <cell r="B492" t="str">
            <v>USB_OTG_CHD_B</v>
          </cell>
          <cell r="D492" t="str">
            <v>ANATOP</v>
          </cell>
          <cell r="G492" t="str">
            <v>.usb_otg_chrg_det_b</v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</row>
        <row r="493">
          <cell r="A493" t="str">
            <v>CLK1_N</v>
          </cell>
          <cell r="B493" t="str">
            <v>CLK1_N</v>
          </cell>
          <cell r="D493" t="str">
            <v>ANATOP</v>
          </cell>
          <cell r="G493" t="str">
            <v>.anaclk1_b</v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</row>
        <row r="494">
          <cell r="A494" t="str">
            <v>CLK1_P</v>
          </cell>
          <cell r="B494" t="str">
            <v>CLK1_P</v>
          </cell>
          <cell r="D494" t="str">
            <v>ANATOP</v>
          </cell>
          <cell r="G494" t="str">
            <v>.anaclk1</v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</row>
        <row r="495">
          <cell r="A495" t="str">
            <v>CLK2_N</v>
          </cell>
          <cell r="B495" t="str">
            <v>CLK2_N</v>
          </cell>
          <cell r="D495" t="str">
            <v>ANATOP</v>
          </cell>
          <cell r="G495" t="str">
            <v>.anaclk2_b</v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</row>
        <row r="496">
          <cell r="A496" t="str">
            <v>CLK2_P</v>
          </cell>
          <cell r="B496" t="str">
            <v>CLK2_P</v>
          </cell>
          <cell r="D496" t="str">
            <v>ANATOP</v>
          </cell>
          <cell r="G496" t="str">
            <v>.anaclk2</v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</row>
        <row r="497">
          <cell r="A497" t="str">
            <v>RTC_XTALI</v>
          </cell>
          <cell r="B497" t="str">
            <v>RTC_XTALI</v>
          </cell>
          <cell r="D497" t="str">
            <v>ANATOP</v>
          </cell>
          <cell r="G497" t="str">
            <v xml:space="preserve">.rtc_xtali </v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</row>
        <row r="498">
          <cell r="A498" t="str">
            <v>RTC_XTALO</v>
          </cell>
          <cell r="B498" t="str">
            <v>RTC_XTALO</v>
          </cell>
          <cell r="D498" t="str">
            <v>ANATOP</v>
          </cell>
          <cell r="G498" t="str">
            <v xml:space="preserve">.rtc_xtalo </v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</row>
        <row r="499">
          <cell r="A499" t="str">
            <v>VDDH_FA</v>
          </cell>
          <cell r="B499" t="str">
            <v>VDDH_FA</v>
          </cell>
          <cell r="D499" t="str">
            <v>ANATOP</v>
          </cell>
          <cell r="G499" t="str">
            <v>.fa_vddh</v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</row>
        <row r="500">
          <cell r="A500" t="str">
            <v>NGND_2P5</v>
          </cell>
          <cell r="B500" t="str">
            <v>VSS</v>
          </cell>
          <cell r="D500" t="str">
            <v>ANATOP</v>
          </cell>
          <cell r="G500" t="str">
            <v>.gnd2p5</v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note"/>
      <sheetName val="analysis"/>
      <sheetName val="die"/>
      <sheetName val="ioring"/>
      <sheetName val="iomux"/>
      <sheetName val="WEIM"/>
      <sheetName val="module"/>
      <sheetName val="instance"/>
      <sheetName val="pad_settings"/>
      <sheetName val="pads"/>
      <sheetName val="param"/>
      <sheetName val="gpr"/>
      <sheetName val="iomux_cell"/>
      <sheetName val="testbench"/>
      <sheetName val="hwctl"/>
      <sheetName val="observe"/>
      <sheetName val="scenario"/>
      <sheetName val="BGA21x21"/>
      <sheetName val="BGA21x21.RLC"/>
      <sheetName val="BSDL"/>
      <sheetName val="IBIS"/>
      <sheetName val="esd_var"/>
      <sheetName val="esd"/>
      <sheetName val="power"/>
      <sheetName val="pad_ports"/>
      <sheetName val="emi setting"/>
      <sheetName val="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G2" t="str">
            <v>FORCE</v>
          </cell>
        </row>
        <row r="3">
          <cell r="AG3" t="str">
            <v>sjc.sjc_gpucr1_reg[23]</v>
          </cell>
        </row>
        <row r="4">
          <cell r="AG4" t="str">
            <v/>
          </cell>
        </row>
        <row r="5">
          <cell r="AG5" t="str">
            <v>sjc.sjc_gpucr1_reg[23]</v>
          </cell>
        </row>
        <row r="6">
          <cell r="AG6" t="str">
            <v>sjc.sjc_gpucr1_reg[23]</v>
          </cell>
        </row>
        <row r="7">
          <cell r="AG7" t="str">
            <v/>
          </cell>
        </row>
        <row r="8">
          <cell r="AG8" t="str">
            <v/>
          </cell>
        </row>
        <row r="9">
          <cell r="AG9" t="str">
            <v/>
          </cell>
        </row>
        <row r="10">
          <cell r="AG10" t="str">
            <v/>
          </cell>
        </row>
        <row r="11">
          <cell r="AG11" t="str">
            <v/>
          </cell>
        </row>
        <row r="12">
          <cell r="AG12" t="str">
            <v/>
          </cell>
        </row>
        <row r="13">
          <cell r="AG13" t="str">
            <v/>
          </cell>
        </row>
        <row r="14">
          <cell r="AG14" t="str">
            <v/>
          </cell>
        </row>
        <row r="15">
          <cell r="AG15" t="str">
            <v/>
          </cell>
        </row>
        <row r="16">
          <cell r="AG16" t="str">
            <v/>
          </cell>
        </row>
        <row r="17">
          <cell r="AG17" t="str">
            <v/>
          </cell>
        </row>
        <row r="18">
          <cell r="AG18" t="str">
            <v/>
          </cell>
        </row>
        <row r="19">
          <cell r="AG19" t="str">
            <v/>
          </cell>
        </row>
        <row r="20">
          <cell r="AG20" t="str">
            <v/>
          </cell>
        </row>
        <row r="21">
          <cell r="AG21" t="str">
            <v/>
          </cell>
        </row>
        <row r="22">
          <cell r="AG22" t="str">
            <v/>
          </cell>
        </row>
        <row r="23">
          <cell r="AG23" t="str">
            <v/>
          </cell>
        </row>
        <row r="24">
          <cell r="AG24" t="str">
            <v/>
          </cell>
        </row>
        <row r="25">
          <cell r="AG25" t="str">
            <v/>
          </cell>
        </row>
        <row r="26">
          <cell r="AG26" t="str">
            <v/>
          </cell>
        </row>
        <row r="27">
          <cell r="AG27" t="str">
            <v/>
          </cell>
        </row>
        <row r="28">
          <cell r="AG28" t="str">
            <v/>
          </cell>
        </row>
        <row r="29">
          <cell r="AG29" t="str">
            <v/>
          </cell>
        </row>
        <row r="30">
          <cell r="AG30" t="str">
            <v/>
          </cell>
        </row>
        <row r="31">
          <cell r="AG31" t="str">
            <v/>
          </cell>
        </row>
        <row r="32">
          <cell r="AG32" t="str">
            <v/>
          </cell>
        </row>
        <row r="33">
          <cell r="AG33" t="str">
            <v/>
          </cell>
        </row>
        <row r="34">
          <cell r="AG34" t="str">
            <v/>
          </cell>
        </row>
        <row r="35">
          <cell r="AG35" t="str">
            <v/>
          </cell>
        </row>
        <row r="36">
          <cell r="AG36" t="str">
            <v/>
          </cell>
        </row>
        <row r="37">
          <cell r="AG37" t="str">
            <v/>
          </cell>
        </row>
        <row r="38">
          <cell r="AG38" t="str">
            <v/>
          </cell>
        </row>
        <row r="39">
          <cell r="AG39" t="str">
            <v/>
          </cell>
        </row>
        <row r="40">
          <cell r="AG40" t="str">
            <v/>
          </cell>
        </row>
        <row r="41">
          <cell r="AG41" t="str">
            <v/>
          </cell>
        </row>
        <row r="42">
          <cell r="AG42" t="str">
            <v/>
          </cell>
        </row>
        <row r="43">
          <cell r="AG43" t="str">
            <v/>
          </cell>
        </row>
        <row r="44">
          <cell r="AG44" t="str">
            <v/>
          </cell>
        </row>
        <row r="45">
          <cell r="AG45" t="str">
            <v/>
          </cell>
        </row>
        <row r="46">
          <cell r="AG46" t="str">
            <v/>
          </cell>
        </row>
        <row r="47">
          <cell r="AG47" t="str">
            <v/>
          </cell>
        </row>
        <row r="48">
          <cell r="AG48" t="str">
            <v/>
          </cell>
        </row>
        <row r="49">
          <cell r="AG49" t="str">
            <v/>
          </cell>
        </row>
        <row r="50">
          <cell r="AG50" t="str">
            <v/>
          </cell>
        </row>
        <row r="51">
          <cell r="AG51" t="str">
            <v/>
          </cell>
        </row>
        <row r="52">
          <cell r="AG52" t="str">
            <v/>
          </cell>
        </row>
        <row r="53">
          <cell r="AG53" t="str">
            <v/>
          </cell>
        </row>
        <row r="54">
          <cell r="AG54" t="str">
            <v/>
          </cell>
        </row>
        <row r="55">
          <cell r="AG55" t="str">
            <v/>
          </cell>
        </row>
        <row r="56">
          <cell r="AG56" t="str">
            <v/>
          </cell>
        </row>
        <row r="57">
          <cell r="AG57" t="str">
            <v/>
          </cell>
        </row>
        <row r="58">
          <cell r="AG58" t="str">
            <v/>
          </cell>
        </row>
        <row r="59">
          <cell r="AG59" t="str">
            <v/>
          </cell>
        </row>
        <row r="60">
          <cell r="AG60" t="str">
            <v/>
          </cell>
        </row>
        <row r="61">
          <cell r="AG61" t="str">
            <v/>
          </cell>
        </row>
        <row r="62">
          <cell r="AG62" t="str">
            <v/>
          </cell>
        </row>
        <row r="63">
          <cell r="AG63" t="str">
            <v/>
          </cell>
        </row>
        <row r="64">
          <cell r="AG64" t="str">
            <v/>
          </cell>
        </row>
        <row r="65">
          <cell r="AG65" t="str">
            <v/>
          </cell>
        </row>
        <row r="66">
          <cell r="AG66" t="str">
            <v/>
          </cell>
        </row>
        <row r="67">
          <cell r="AG67" t="str">
            <v/>
          </cell>
        </row>
        <row r="68">
          <cell r="AG68" t="str">
            <v/>
          </cell>
        </row>
        <row r="69">
          <cell r="AG69" t="str">
            <v/>
          </cell>
        </row>
        <row r="70">
          <cell r="AG70" t="str">
            <v>sjc.sjc_pllbr_reg[1]</v>
          </cell>
        </row>
        <row r="71">
          <cell r="AG71" t="str">
            <v>sjc.sjc_pllbr_reg[1]</v>
          </cell>
        </row>
        <row r="72">
          <cell r="AG72" t="str">
            <v>sjc.sjc_pllbr_reg[1]</v>
          </cell>
        </row>
        <row r="73">
          <cell r="AG73" t="str">
            <v/>
          </cell>
        </row>
        <row r="74">
          <cell r="AG74" t="str">
            <v/>
          </cell>
        </row>
        <row r="75">
          <cell r="AG75" t="str">
            <v/>
          </cell>
        </row>
        <row r="76">
          <cell r="AG76" t="str">
            <v/>
          </cell>
        </row>
        <row r="77">
          <cell r="AG77" t="str">
            <v/>
          </cell>
        </row>
        <row r="78">
          <cell r="AG78" t="str">
            <v/>
          </cell>
        </row>
        <row r="79">
          <cell r="AG79" t="str">
            <v/>
          </cell>
        </row>
        <row r="80">
          <cell r="AG80" t="str">
            <v/>
          </cell>
        </row>
        <row r="81">
          <cell r="AG81" t="str">
            <v/>
          </cell>
        </row>
        <row r="82">
          <cell r="AG82" t="str">
            <v/>
          </cell>
        </row>
        <row r="83">
          <cell r="AG83" t="str">
            <v/>
          </cell>
        </row>
        <row r="84">
          <cell r="AG84" t="str">
            <v/>
          </cell>
        </row>
        <row r="85">
          <cell r="AG85" t="str">
            <v/>
          </cell>
        </row>
        <row r="86">
          <cell r="AG86" t="str">
            <v/>
          </cell>
        </row>
        <row r="87">
          <cell r="AG87" t="str">
            <v/>
          </cell>
        </row>
        <row r="88">
          <cell r="AG88" t="str">
            <v/>
          </cell>
        </row>
        <row r="89">
          <cell r="AG89" t="str">
            <v/>
          </cell>
        </row>
        <row r="90">
          <cell r="AG90" t="str">
            <v/>
          </cell>
        </row>
        <row r="91">
          <cell r="AG91" t="str">
            <v/>
          </cell>
        </row>
        <row r="92">
          <cell r="AG92" t="str">
            <v/>
          </cell>
        </row>
        <row r="93">
          <cell r="AG93" t="str">
            <v/>
          </cell>
        </row>
        <row r="94">
          <cell r="AG94" t="str">
            <v/>
          </cell>
        </row>
        <row r="95">
          <cell r="AG95" t="str">
            <v/>
          </cell>
        </row>
        <row r="96">
          <cell r="AG96" t="str">
            <v/>
          </cell>
        </row>
        <row r="97">
          <cell r="AG97" t="str">
            <v/>
          </cell>
        </row>
        <row r="98">
          <cell r="AG98" t="str">
            <v/>
          </cell>
        </row>
        <row r="99">
          <cell r="AG99" t="str">
            <v/>
          </cell>
        </row>
        <row r="100">
          <cell r="AG100" t="str">
            <v/>
          </cell>
        </row>
        <row r="101">
          <cell r="AG101" t="str">
            <v/>
          </cell>
        </row>
        <row r="102">
          <cell r="AG102" t="str">
            <v/>
          </cell>
        </row>
        <row r="103">
          <cell r="AG103" t="str">
            <v/>
          </cell>
        </row>
        <row r="104">
          <cell r="AG104" t="str">
            <v/>
          </cell>
        </row>
        <row r="105">
          <cell r="AG105" t="str">
            <v/>
          </cell>
        </row>
        <row r="106">
          <cell r="AG106" t="str">
            <v/>
          </cell>
        </row>
        <row r="107">
          <cell r="AG107" t="str">
            <v/>
          </cell>
        </row>
        <row r="108">
          <cell r="AG108" t="str">
            <v/>
          </cell>
        </row>
        <row r="109">
          <cell r="AG109" t="str">
            <v/>
          </cell>
        </row>
        <row r="110">
          <cell r="AG110" t="str">
            <v/>
          </cell>
        </row>
        <row r="111">
          <cell r="AG111" t="str">
            <v/>
          </cell>
        </row>
        <row r="112">
          <cell r="AG112" t="str">
            <v/>
          </cell>
        </row>
        <row r="113">
          <cell r="AG113" t="str">
            <v/>
          </cell>
        </row>
        <row r="114">
          <cell r="AG114" t="str">
            <v/>
          </cell>
        </row>
        <row r="115">
          <cell r="AG115" t="str">
            <v/>
          </cell>
        </row>
        <row r="116">
          <cell r="AG116" t="str">
            <v/>
          </cell>
        </row>
        <row r="117">
          <cell r="AG117" t="str">
            <v/>
          </cell>
        </row>
        <row r="118">
          <cell r="AG118" t="str">
            <v/>
          </cell>
        </row>
        <row r="119">
          <cell r="AG119" t="str">
            <v/>
          </cell>
        </row>
        <row r="120">
          <cell r="AG120" t="str">
            <v/>
          </cell>
        </row>
        <row r="121">
          <cell r="AG121" t="str">
            <v/>
          </cell>
        </row>
        <row r="122">
          <cell r="AG122" t="str">
            <v/>
          </cell>
        </row>
        <row r="123">
          <cell r="AG123" t="str">
            <v/>
          </cell>
        </row>
        <row r="124">
          <cell r="AG124" t="str">
            <v/>
          </cell>
        </row>
        <row r="125">
          <cell r="AG125" t="str">
            <v>sjc.sjc_gpucr1_reg[23]</v>
          </cell>
        </row>
        <row r="126">
          <cell r="AG126" t="str">
            <v/>
          </cell>
        </row>
        <row r="127">
          <cell r="AG127" t="str">
            <v/>
          </cell>
        </row>
        <row r="128">
          <cell r="AG128" t="str">
            <v/>
          </cell>
        </row>
        <row r="129">
          <cell r="AG129" t="str">
            <v/>
          </cell>
        </row>
        <row r="130">
          <cell r="AG130" t="str">
            <v/>
          </cell>
        </row>
        <row r="131">
          <cell r="AG131" t="str">
            <v/>
          </cell>
        </row>
        <row r="132">
          <cell r="AG132" t="str">
            <v/>
          </cell>
        </row>
        <row r="133">
          <cell r="AG133" t="str">
            <v/>
          </cell>
        </row>
        <row r="134">
          <cell r="AG134" t="str">
            <v/>
          </cell>
        </row>
        <row r="135">
          <cell r="AG135" t="str">
            <v/>
          </cell>
        </row>
        <row r="136">
          <cell r="AG136" t="str">
            <v/>
          </cell>
        </row>
        <row r="137">
          <cell r="AG137" t="str">
            <v/>
          </cell>
        </row>
        <row r="138">
          <cell r="AG138" t="str">
            <v/>
          </cell>
        </row>
        <row r="139">
          <cell r="AG139" t="str">
            <v/>
          </cell>
        </row>
        <row r="140">
          <cell r="AG140" t="str">
            <v/>
          </cell>
        </row>
        <row r="141">
          <cell r="AG141" t="str">
            <v/>
          </cell>
        </row>
        <row r="142">
          <cell r="AG142" t="str">
            <v/>
          </cell>
        </row>
        <row r="143">
          <cell r="AG143" t="str">
            <v/>
          </cell>
        </row>
        <row r="144">
          <cell r="AG144" t="str">
            <v/>
          </cell>
        </row>
        <row r="145">
          <cell r="AG145" t="str">
            <v/>
          </cell>
        </row>
        <row r="146">
          <cell r="AG146" t="str">
            <v/>
          </cell>
        </row>
        <row r="147">
          <cell r="AG147" t="str">
            <v/>
          </cell>
        </row>
        <row r="148">
          <cell r="AG148" t="str">
            <v/>
          </cell>
        </row>
        <row r="149">
          <cell r="AG149" t="str">
            <v/>
          </cell>
        </row>
        <row r="150">
          <cell r="AG150" t="str">
            <v/>
          </cell>
        </row>
        <row r="151">
          <cell r="AG151" t="str">
            <v/>
          </cell>
        </row>
        <row r="152">
          <cell r="AG152" t="str">
            <v/>
          </cell>
        </row>
        <row r="153">
          <cell r="AG153" t="str">
            <v/>
          </cell>
        </row>
        <row r="154">
          <cell r="AG154" t="str">
            <v/>
          </cell>
        </row>
        <row r="155">
          <cell r="AG155" t="str">
            <v/>
          </cell>
        </row>
        <row r="156">
          <cell r="AG156" t="str">
            <v/>
          </cell>
        </row>
        <row r="157">
          <cell r="AG157" t="str">
            <v/>
          </cell>
        </row>
        <row r="158">
          <cell r="AG158" t="str">
            <v/>
          </cell>
        </row>
        <row r="159">
          <cell r="AG159" t="str">
            <v/>
          </cell>
        </row>
        <row r="160">
          <cell r="AG160" t="str">
            <v/>
          </cell>
        </row>
        <row r="161">
          <cell r="AG161" t="str">
            <v/>
          </cell>
        </row>
        <row r="162">
          <cell r="AG162" t="str">
            <v/>
          </cell>
        </row>
        <row r="163">
          <cell r="AG163" t="str">
            <v/>
          </cell>
        </row>
        <row r="164">
          <cell r="AG164" t="str">
            <v/>
          </cell>
        </row>
        <row r="165">
          <cell r="AG165" t="str">
            <v/>
          </cell>
        </row>
        <row r="166">
          <cell r="AG166" t="str">
            <v/>
          </cell>
        </row>
        <row r="167">
          <cell r="AG167" t="str">
            <v/>
          </cell>
        </row>
        <row r="168">
          <cell r="AG168" t="str">
            <v/>
          </cell>
        </row>
        <row r="169">
          <cell r="AG169" t="str">
            <v/>
          </cell>
        </row>
        <row r="170">
          <cell r="AG170" t="str">
            <v/>
          </cell>
        </row>
        <row r="171">
          <cell r="AG171" t="str">
            <v/>
          </cell>
        </row>
        <row r="172">
          <cell r="AG172" t="str">
            <v/>
          </cell>
        </row>
        <row r="173">
          <cell r="AG173" t="str">
            <v/>
          </cell>
        </row>
        <row r="174">
          <cell r="AG174" t="str">
            <v/>
          </cell>
        </row>
        <row r="175">
          <cell r="AG175" t="str">
            <v/>
          </cell>
        </row>
        <row r="176">
          <cell r="AG176" t="str">
            <v/>
          </cell>
        </row>
        <row r="177">
          <cell r="AG177" t="str">
            <v/>
          </cell>
        </row>
        <row r="178">
          <cell r="AG178" t="str">
            <v/>
          </cell>
        </row>
        <row r="179">
          <cell r="AG179" t="str">
            <v/>
          </cell>
        </row>
        <row r="180">
          <cell r="AG180" t="str">
            <v/>
          </cell>
        </row>
        <row r="181">
          <cell r="AG181" t="str">
            <v/>
          </cell>
        </row>
        <row r="182">
          <cell r="AG182" t="str">
            <v/>
          </cell>
        </row>
        <row r="183">
          <cell r="AG183" t="str">
            <v/>
          </cell>
        </row>
        <row r="184">
          <cell r="AG184" t="str">
            <v/>
          </cell>
        </row>
        <row r="185">
          <cell r="AG185" t="str">
            <v/>
          </cell>
        </row>
        <row r="186">
          <cell r="AG186" t="str">
            <v/>
          </cell>
        </row>
        <row r="187">
          <cell r="AG187" t="str">
            <v/>
          </cell>
        </row>
        <row r="188">
          <cell r="AG188" t="str">
            <v/>
          </cell>
        </row>
        <row r="189">
          <cell r="AG189" t="str">
            <v/>
          </cell>
        </row>
        <row r="190">
          <cell r="AG190" t="str">
            <v/>
          </cell>
        </row>
        <row r="191">
          <cell r="AG191" t="str">
            <v/>
          </cell>
        </row>
        <row r="192">
          <cell r="AG192" t="str">
            <v/>
          </cell>
        </row>
        <row r="193">
          <cell r="AG193" t="str">
            <v/>
          </cell>
        </row>
        <row r="194">
          <cell r="AG194" t="str">
            <v/>
          </cell>
        </row>
        <row r="195">
          <cell r="AG195" t="str">
            <v/>
          </cell>
        </row>
        <row r="196">
          <cell r="AG196" t="str">
            <v/>
          </cell>
        </row>
        <row r="197">
          <cell r="AG197" t="str">
            <v/>
          </cell>
        </row>
        <row r="198">
          <cell r="AG198" t="str">
            <v/>
          </cell>
        </row>
        <row r="199">
          <cell r="AG199" t="str">
            <v/>
          </cell>
        </row>
        <row r="200">
          <cell r="AG200" t="str">
            <v/>
          </cell>
        </row>
        <row r="201">
          <cell r="AG201" t="str">
            <v/>
          </cell>
        </row>
        <row r="202">
          <cell r="AG202" t="str">
            <v/>
          </cell>
        </row>
        <row r="203">
          <cell r="AG203" t="str">
            <v/>
          </cell>
        </row>
        <row r="204">
          <cell r="AG204" t="str">
            <v/>
          </cell>
        </row>
        <row r="205">
          <cell r="AG205" t="str">
            <v/>
          </cell>
        </row>
        <row r="206">
          <cell r="AG206" t="str">
            <v/>
          </cell>
        </row>
        <row r="207">
          <cell r="AG207" t="str">
            <v/>
          </cell>
        </row>
        <row r="208">
          <cell r="AG208" t="str">
            <v/>
          </cell>
        </row>
        <row r="209">
          <cell r="AG209" t="str">
            <v/>
          </cell>
        </row>
        <row r="210">
          <cell r="AG210" t="str">
            <v/>
          </cell>
        </row>
        <row r="211">
          <cell r="AG211" t="str">
            <v/>
          </cell>
        </row>
        <row r="212">
          <cell r="AG212" t="str">
            <v/>
          </cell>
        </row>
        <row r="213">
          <cell r="AG213" t="str">
            <v/>
          </cell>
        </row>
        <row r="214">
          <cell r="AG214" t="str">
            <v/>
          </cell>
        </row>
        <row r="215">
          <cell r="AG215" t="str">
            <v/>
          </cell>
        </row>
        <row r="216">
          <cell r="AG216" t="str">
            <v/>
          </cell>
        </row>
        <row r="217">
          <cell r="AG217" t="str">
            <v/>
          </cell>
        </row>
        <row r="218">
          <cell r="AG218" t="str">
            <v/>
          </cell>
        </row>
        <row r="219">
          <cell r="AG219" t="str">
            <v/>
          </cell>
        </row>
        <row r="220">
          <cell r="AG220" t="str">
            <v/>
          </cell>
        </row>
        <row r="221">
          <cell r="AG221" t="str">
            <v/>
          </cell>
        </row>
        <row r="222">
          <cell r="AG222" t="str">
            <v/>
          </cell>
        </row>
        <row r="223">
          <cell r="AG223" t="str">
            <v/>
          </cell>
        </row>
        <row r="224">
          <cell r="AG224" t="str">
            <v/>
          </cell>
        </row>
        <row r="225">
          <cell r="AG225" t="str">
            <v/>
          </cell>
        </row>
        <row r="226">
          <cell r="AG226" t="str">
            <v/>
          </cell>
        </row>
        <row r="227">
          <cell r="AG227" t="str">
            <v/>
          </cell>
        </row>
        <row r="228">
          <cell r="AG228" t="str">
            <v/>
          </cell>
        </row>
        <row r="229">
          <cell r="AG229" t="str">
            <v/>
          </cell>
        </row>
        <row r="230">
          <cell r="AG230" t="str">
            <v/>
          </cell>
        </row>
        <row r="231">
          <cell r="AG231" t="str">
            <v/>
          </cell>
        </row>
        <row r="232">
          <cell r="AG232" t="str">
            <v/>
          </cell>
        </row>
        <row r="233">
          <cell r="AG233" t="str">
            <v/>
          </cell>
        </row>
        <row r="234">
          <cell r="AG234" t="str">
            <v/>
          </cell>
        </row>
        <row r="235">
          <cell r="AG235" t="str">
            <v/>
          </cell>
        </row>
        <row r="236">
          <cell r="AG236" t="str">
            <v/>
          </cell>
        </row>
        <row r="237">
          <cell r="AG237" t="str">
            <v/>
          </cell>
        </row>
        <row r="238">
          <cell r="AG238" t="str">
            <v/>
          </cell>
        </row>
        <row r="239">
          <cell r="AG239" t="str">
            <v/>
          </cell>
        </row>
        <row r="240">
          <cell r="AG240" t="str">
            <v/>
          </cell>
        </row>
        <row r="241">
          <cell r="AG241" t="str">
            <v/>
          </cell>
        </row>
        <row r="242">
          <cell r="AG242" t="str">
            <v/>
          </cell>
        </row>
        <row r="243">
          <cell r="AG243" t="str">
            <v/>
          </cell>
        </row>
        <row r="244">
          <cell r="AG244" t="str">
            <v/>
          </cell>
        </row>
        <row r="245">
          <cell r="AG245" t="str">
            <v/>
          </cell>
        </row>
        <row r="246">
          <cell r="AG246" t="str">
            <v/>
          </cell>
        </row>
        <row r="247">
          <cell r="AG247" t="str">
            <v/>
          </cell>
        </row>
        <row r="248">
          <cell r="AG248" t="str">
            <v/>
          </cell>
        </row>
        <row r="249">
          <cell r="AG249" t="str">
            <v/>
          </cell>
        </row>
        <row r="250">
          <cell r="AG250" t="str">
            <v/>
          </cell>
        </row>
        <row r="251">
          <cell r="AG251" t="str">
            <v/>
          </cell>
        </row>
        <row r="252">
          <cell r="AG252" t="str">
            <v/>
          </cell>
        </row>
        <row r="253">
          <cell r="AG253" t="str">
            <v/>
          </cell>
        </row>
        <row r="254">
          <cell r="AG254" t="str">
            <v>sjc.sjc_gpucr3_reg[14]</v>
          </cell>
        </row>
        <row r="255">
          <cell r="AG255" t="str">
            <v/>
          </cell>
        </row>
        <row r="256">
          <cell r="AG256" t="str">
            <v/>
          </cell>
        </row>
        <row r="257">
          <cell r="AG257" t="str">
            <v/>
          </cell>
        </row>
        <row r="258">
          <cell r="AG258" t="str">
            <v>sjc.sjc_gpucr2_reg[31]</v>
          </cell>
        </row>
        <row r="259">
          <cell r="AG259" t="str">
            <v>sjc.sjc_gpucr2_reg[31]</v>
          </cell>
        </row>
        <row r="260">
          <cell r="AG260" t="str">
            <v>sjc.sjc_gpucr2_reg[31]</v>
          </cell>
        </row>
        <row r="261">
          <cell r="AG261" t="str">
            <v>sjc.sjc_gpucr2_reg[31]</v>
          </cell>
        </row>
        <row r="262">
          <cell r="AG262" t="str">
            <v>sjc.sjc_gpucr1_reg[11]</v>
          </cell>
        </row>
        <row r="263">
          <cell r="AG263" t="str">
            <v>sjc.sjc_gpucr1_reg[11]</v>
          </cell>
        </row>
        <row r="264">
          <cell r="AG264" t="str">
            <v>sjc.sjc_gpucr1_reg[11]</v>
          </cell>
        </row>
        <row r="265">
          <cell r="AG265" t="str">
            <v>sjc.sjc_gpucr1_reg[11]</v>
          </cell>
        </row>
        <row r="266">
          <cell r="AG266" t="str">
            <v>sjc.sjc_gpucr1_reg[11]</v>
          </cell>
        </row>
        <row r="267">
          <cell r="AG267" t="str">
            <v>sjc.sjc_gpucr1_reg[11]</v>
          </cell>
        </row>
        <row r="268">
          <cell r="AG268" t="str">
            <v>sjc.sjc_gpucr1_reg[11]</v>
          </cell>
        </row>
        <row r="269">
          <cell r="AG269" t="str">
            <v>sjc.sjc_gpucr1_reg[11]</v>
          </cell>
        </row>
        <row r="270">
          <cell r="AG270" t="str">
            <v>sjc.sjc_gpucr1_reg[11]</v>
          </cell>
        </row>
        <row r="271">
          <cell r="AG271" t="str">
            <v>sjc.sjc_gpucr1_reg[11]</v>
          </cell>
        </row>
        <row r="272">
          <cell r="AG272" t="str">
            <v>sjc.sjc_gpucr1_reg[11]</v>
          </cell>
        </row>
        <row r="273">
          <cell r="AG273" t="str">
            <v>sjc.sjc_gpucr1_reg[11]</v>
          </cell>
        </row>
        <row r="274">
          <cell r="AG274" t="str">
            <v/>
          </cell>
        </row>
        <row r="275">
          <cell r="AG275" t="str">
            <v/>
          </cell>
        </row>
        <row r="276">
          <cell r="AG276" t="str">
            <v/>
          </cell>
        </row>
        <row r="277">
          <cell r="AG277" t="str">
            <v/>
          </cell>
        </row>
        <row r="278">
          <cell r="AG278" t="str">
            <v/>
          </cell>
        </row>
        <row r="279">
          <cell r="AG279" t="str">
            <v/>
          </cell>
        </row>
        <row r="280">
          <cell r="AG280" t="str">
            <v/>
          </cell>
        </row>
        <row r="281">
          <cell r="AG281" t="str">
            <v/>
          </cell>
        </row>
        <row r="282">
          <cell r="AG282" t="str">
            <v/>
          </cell>
        </row>
        <row r="283">
          <cell r="AG283" t="str">
            <v/>
          </cell>
        </row>
        <row r="284">
          <cell r="AG284" t="str">
            <v/>
          </cell>
        </row>
        <row r="285">
          <cell r="AG285" t="str">
            <v/>
          </cell>
        </row>
        <row r="286">
          <cell r="AG286" t="str">
            <v/>
          </cell>
        </row>
        <row r="287">
          <cell r="AG287" t="str">
            <v/>
          </cell>
        </row>
        <row r="288">
          <cell r="AG288" t="str">
            <v/>
          </cell>
        </row>
        <row r="289">
          <cell r="AG289" t="str">
            <v/>
          </cell>
        </row>
        <row r="290">
          <cell r="AG290" t="str">
            <v/>
          </cell>
        </row>
        <row r="291">
          <cell r="AG291" t="str">
            <v/>
          </cell>
        </row>
        <row r="292">
          <cell r="AG292" t="str">
            <v/>
          </cell>
        </row>
        <row r="293">
          <cell r="AG293" t="str">
            <v/>
          </cell>
        </row>
        <row r="294">
          <cell r="AG294" t="str">
            <v/>
          </cell>
        </row>
        <row r="295">
          <cell r="AG295" t="str">
            <v/>
          </cell>
        </row>
        <row r="296">
          <cell r="AG296" t="str">
            <v/>
          </cell>
        </row>
        <row r="297">
          <cell r="AG297" t="str">
            <v/>
          </cell>
        </row>
        <row r="298">
          <cell r="AG298" t="str">
            <v/>
          </cell>
        </row>
        <row r="299">
          <cell r="AG299" t="str">
            <v/>
          </cell>
        </row>
        <row r="300">
          <cell r="AG300" t="str">
            <v/>
          </cell>
        </row>
        <row r="301">
          <cell r="AG301" t="str">
            <v/>
          </cell>
        </row>
        <row r="302">
          <cell r="AG302" t="str">
            <v/>
          </cell>
        </row>
        <row r="303">
          <cell r="AG303" t="str">
            <v/>
          </cell>
        </row>
        <row r="304">
          <cell r="AG304" t="str">
            <v/>
          </cell>
        </row>
        <row r="305">
          <cell r="AG305" t="str">
            <v/>
          </cell>
        </row>
        <row r="306">
          <cell r="AG306" t="str">
            <v/>
          </cell>
        </row>
        <row r="307">
          <cell r="AG307" t="str">
            <v/>
          </cell>
        </row>
        <row r="308">
          <cell r="AG308" t="str">
            <v/>
          </cell>
        </row>
        <row r="309">
          <cell r="AG309" t="str">
            <v/>
          </cell>
        </row>
        <row r="310">
          <cell r="AG310" t="str">
            <v/>
          </cell>
        </row>
        <row r="311">
          <cell r="AG311" t="str">
            <v/>
          </cell>
        </row>
        <row r="312">
          <cell r="AG312" t="str">
            <v/>
          </cell>
        </row>
        <row r="313">
          <cell r="AG313" t="str">
            <v/>
          </cell>
        </row>
        <row r="314">
          <cell r="AG314" t="str">
            <v/>
          </cell>
        </row>
        <row r="315">
          <cell r="AG315" t="str">
            <v/>
          </cell>
        </row>
        <row r="316">
          <cell r="AG316" t="str">
            <v/>
          </cell>
        </row>
        <row r="317">
          <cell r="AG317" t="str">
            <v/>
          </cell>
        </row>
        <row r="318">
          <cell r="AG318" t="str">
            <v/>
          </cell>
        </row>
        <row r="319">
          <cell r="AG319" t="str">
            <v/>
          </cell>
        </row>
        <row r="320">
          <cell r="AG320" t="str">
            <v/>
          </cell>
        </row>
        <row r="321">
          <cell r="AG321" t="str">
            <v/>
          </cell>
        </row>
        <row r="322">
          <cell r="AG322" t="str">
            <v/>
          </cell>
        </row>
        <row r="323">
          <cell r="AG323" t="str">
            <v/>
          </cell>
        </row>
        <row r="324">
          <cell r="AG324" t="str">
            <v/>
          </cell>
        </row>
        <row r="325">
          <cell r="AG325" t="str">
            <v/>
          </cell>
        </row>
        <row r="326">
          <cell r="AG326" t="str">
            <v/>
          </cell>
        </row>
        <row r="327">
          <cell r="AG327" t="str">
            <v/>
          </cell>
        </row>
        <row r="328">
          <cell r="AG328" t="str">
            <v>sjc.sjc_gpucr1_reg[30]</v>
          </cell>
        </row>
        <row r="329">
          <cell r="AG329" t="str">
            <v/>
          </cell>
        </row>
        <row r="330">
          <cell r="AG330" t="str">
            <v/>
          </cell>
        </row>
        <row r="331">
          <cell r="AG331" t="str">
            <v/>
          </cell>
        </row>
        <row r="332">
          <cell r="AG332" t="str">
            <v/>
          </cell>
        </row>
        <row r="333">
          <cell r="AG333" t="str">
            <v/>
          </cell>
        </row>
        <row r="334">
          <cell r="AG334" t="str">
            <v/>
          </cell>
        </row>
        <row r="335">
          <cell r="AG335" t="str">
            <v/>
          </cell>
        </row>
        <row r="336">
          <cell r="AG336" t="str">
            <v>~src.system_rst_b</v>
          </cell>
        </row>
        <row r="337">
          <cell r="AG337" t="str">
            <v/>
          </cell>
        </row>
        <row r="338">
          <cell r="AG338" t="str">
            <v>snvs_hp_wrapper.snvs_sec_vio_in_5_en</v>
          </cell>
        </row>
        <row r="339">
          <cell r="AG339" t="str">
            <v/>
          </cell>
        </row>
        <row r="340">
          <cell r="AG340" t="str">
            <v/>
          </cell>
        </row>
        <row r="341">
          <cell r="AG341" t="str">
            <v/>
          </cell>
        </row>
        <row r="342">
          <cell r="AG342" t="str">
            <v/>
          </cell>
        </row>
        <row r="343">
          <cell r="AG343" t="str">
            <v/>
          </cell>
        </row>
        <row r="344">
          <cell r="AG344" t="str">
            <v/>
          </cell>
        </row>
        <row r="345">
          <cell r="AG345" t="str">
            <v/>
          </cell>
        </row>
        <row r="346">
          <cell r="AG346" t="str">
            <v/>
          </cell>
        </row>
        <row r="347">
          <cell r="AG347" t="str">
            <v/>
          </cell>
        </row>
        <row r="348">
          <cell r="AG348" t="str">
            <v/>
          </cell>
        </row>
        <row r="349">
          <cell r="AG349" t="str">
            <v/>
          </cell>
        </row>
        <row r="350">
          <cell r="AG350" t="str">
            <v>~src.system_rst_b</v>
          </cell>
        </row>
        <row r="351">
          <cell r="AG351" t="str">
            <v>~src.system_rst_b</v>
          </cell>
        </row>
        <row r="352">
          <cell r="AG352" t="str">
            <v/>
          </cell>
        </row>
        <row r="353">
          <cell r="AG353" t="str">
            <v/>
          </cell>
        </row>
        <row r="354">
          <cell r="AG354" t="str">
            <v>~src.system_rst_b</v>
          </cell>
        </row>
        <row r="355">
          <cell r="AG355" t="str">
            <v>sjc.sjc_gpucr3_reg[14]</v>
          </cell>
        </row>
        <row r="356">
          <cell r="AG356" t="str">
            <v>sjc.sjc_gpucr3_reg[14]</v>
          </cell>
        </row>
        <row r="357">
          <cell r="AG357" t="str">
            <v>~src.en_system_clk</v>
          </cell>
        </row>
        <row r="358">
          <cell r="AG358" t="str">
            <v/>
          </cell>
        </row>
        <row r="359">
          <cell r="AG359" t="str">
            <v/>
          </cell>
        </row>
        <row r="360">
          <cell r="AG360" t="str">
            <v/>
          </cell>
        </row>
        <row r="361">
          <cell r="AG361" t="str">
            <v/>
          </cell>
        </row>
        <row r="362">
          <cell r="AG362" t="str">
            <v/>
          </cell>
        </row>
        <row r="363">
          <cell r="AG363" t="str">
            <v/>
          </cell>
        </row>
        <row r="364">
          <cell r="AG364" t="str">
            <v/>
          </cell>
        </row>
        <row r="365">
          <cell r="AG365" t="str">
            <v/>
          </cell>
        </row>
        <row r="366">
          <cell r="AG366" t="str">
            <v/>
          </cell>
        </row>
        <row r="367">
          <cell r="AG367" t="str">
            <v/>
          </cell>
        </row>
        <row r="368">
          <cell r="AG368" t="str">
            <v/>
          </cell>
        </row>
        <row r="369">
          <cell r="AG369" t="str">
            <v/>
          </cell>
        </row>
        <row r="370">
          <cell r="AG370" t="str">
            <v/>
          </cell>
        </row>
        <row r="371">
          <cell r="AG371" t="str">
            <v/>
          </cell>
        </row>
        <row r="372">
          <cell r="AG372" t="str">
            <v/>
          </cell>
        </row>
        <row r="373">
          <cell r="AG373" t="str">
            <v/>
          </cell>
        </row>
        <row r="374">
          <cell r="AG374" t="str">
            <v/>
          </cell>
        </row>
        <row r="375">
          <cell r="AG375" t="str">
            <v/>
          </cell>
        </row>
        <row r="376">
          <cell r="AG376" t="str">
            <v/>
          </cell>
        </row>
        <row r="377">
          <cell r="AG377" t="str">
            <v/>
          </cell>
        </row>
        <row r="378">
          <cell r="AG378" t="str">
            <v/>
          </cell>
        </row>
        <row r="379">
          <cell r="AG379" t="str">
            <v/>
          </cell>
        </row>
        <row r="380">
          <cell r="AG380" t="str">
            <v/>
          </cell>
        </row>
        <row r="381">
          <cell r="AG381" t="str">
            <v/>
          </cell>
        </row>
        <row r="382">
          <cell r="AG382" t="str">
            <v/>
          </cell>
        </row>
        <row r="383">
          <cell r="AG383" t="str">
            <v/>
          </cell>
        </row>
        <row r="384">
          <cell r="AG384" t="str">
            <v/>
          </cell>
        </row>
        <row r="385">
          <cell r="AG385" t="str">
            <v/>
          </cell>
        </row>
        <row r="386">
          <cell r="AG386" t="str">
            <v/>
          </cell>
        </row>
        <row r="387">
          <cell r="AG387" t="str">
            <v/>
          </cell>
        </row>
        <row r="388">
          <cell r="AG388" t="str">
            <v/>
          </cell>
        </row>
        <row r="389">
          <cell r="AG389" t="str">
            <v/>
          </cell>
        </row>
        <row r="390">
          <cell r="AG390" t="str">
            <v/>
          </cell>
        </row>
        <row r="391">
          <cell r="AG391" t="str">
            <v/>
          </cell>
        </row>
        <row r="392">
          <cell r="AG392" t="str">
            <v/>
          </cell>
        </row>
        <row r="393">
          <cell r="AG393" t="str">
            <v/>
          </cell>
        </row>
        <row r="394">
          <cell r="AG394" t="str">
            <v/>
          </cell>
        </row>
        <row r="395">
          <cell r="AG395" t="str">
            <v/>
          </cell>
        </row>
        <row r="396">
          <cell r="AG396" t="str">
            <v/>
          </cell>
        </row>
        <row r="397">
          <cell r="AG397" t="str">
            <v/>
          </cell>
        </row>
        <row r="398">
          <cell r="AG398" t="str">
            <v/>
          </cell>
        </row>
        <row r="399">
          <cell r="AG399" t="str">
            <v/>
          </cell>
        </row>
        <row r="400">
          <cell r="AG400" t="str">
            <v/>
          </cell>
        </row>
        <row r="401">
          <cell r="AG401" t="str">
            <v/>
          </cell>
        </row>
        <row r="402">
          <cell r="AG402" t="str">
            <v/>
          </cell>
        </row>
        <row r="403">
          <cell r="AG403" t="str">
            <v/>
          </cell>
        </row>
        <row r="404">
          <cell r="AG404" t="str">
            <v/>
          </cell>
        </row>
        <row r="405">
          <cell r="AG405" t="str">
            <v/>
          </cell>
        </row>
        <row r="406">
          <cell r="AG406" t="str">
            <v/>
          </cell>
        </row>
        <row r="407">
          <cell r="AG407" t="str">
            <v/>
          </cell>
        </row>
        <row r="408">
          <cell r="AG408" t="str">
            <v/>
          </cell>
        </row>
        <row r="409">
          <cell r="AG409" t="str">
            <v/>
          </cell>
        </row>
        <row r="410">
          <cell r="AG410" t="str">
            <v/>
          </cell>
        </row>
        <row r="411">
          <cell r="AG411" t="str">
            <v/>
          </cell>
        </row>
        <row r="412">
          <cell r="AG412" t="str">
            <v/>
          </cell>
        </row>
        <row r="413">
          <cell r="AG413" t="str">
            <v/>
          </cell>
        </row>
        <row r="414">
          <cell r="AG414" t="str">
            <v/>
          </cell>
        </row>
        <row r="415">
          <cell r="AG415" t="str">
            <v/>
          </cell>
        </row>
        <row r="416">
          <cell r="AG416" t="str">
            <v/>
          </cell>
        </row>
        <row r="417">
          <cell r="AG417" t="str">
            <v/>
          </cell>
        </row>
        <row r="418">
          <cell r="AG418" t="str">
            <v/>
          </cell>
        </row>
        <row r="419">
          <cell r="AG419" t="str">
            <v/>
          </cell>
        </row>
        <row r="420">
          <cell r="AG420" t="str">
            <v/>
          </cell>
        </row>
        <row r="421">
          <cell r="AG421" t="str">
            <v/>
          </cell>
        </row>
        <row r="422">
          <cell r="AG422" t="str">
            <v/>
          </cell>
        </row>
        <row r="423">
          <cell r="AG423" t="str">
            <v/>
          </cell>
        </row>
        <row r="424">
          <cell r="AG424" t="str">
            <v/>
          </cell>
        </row>
        <row r="425">
          <cell r="AG425" t="str">
            <v/>
          </cell>
        </row>
        <row r="426">
          <cell r="AG426" t="str">
            <v/>
          </cell>
        </row>
        <row r="427">
          <cell r="AG427" t="str">
            <v/>
          </cell>
        </row>
        <row r="428">
          <cell r="AG428" t="str">
            <v/>
          </cell>
        </row>
        <row r="429">
          <cell r="AG429" t="str">
            <v/>
          </cell>
        </row>
        <row r="430">
          <cell r="AG430" t="str">
            <v/>
          </cell>
        </row>
        <row r="431">
          <cell r="AG431" t="str">
            <v/>
          </cell>
        </row>
        <row r="432">
          <cell r="AG432" t="str">
            <v/>
          </cell>
        </row>
        <row r="433">
          <cell r="AG433" t="str">
            <v/>
          </cell>
        </row>
        <row r="434">
          <cell r="AG434" t="str">
            <v/>
          </cell>
        </row>
        <row r="435">
          <cell r="AG435" t="str">
            <v/>
          </cell>
        </row>
        <row r="436">
          <cell r="AG436" t="str">
            <v/>
          </cell>
        </row>
        <row r="437">
          <cell r="AG437" t="str">
            <v/>
          </cell>
        </row>
        <row r="438">
          <cell r="AG438" t="str">
            <v/>
          </cell>
        </row>
        <row r="439">
          <cell r="AG439" t="str">
            <v/>
          </cell>
        </row>
        <row r="440">
          <cell r="AG440" t="str">
            <v/>
          </cell>
        </row>
        <row r="441">
          <cell r="AG441" t="str">
            <v/>
          </cell>
        </row>
        <row r="442">
          <cell r="AG442" t="str">
            <v/>
          </cell>
        </row>
        <row r="443">
          <cell r="AG443" t="str">
            <v/>
          </cell>
        </row>
        <row r="444">
          <cell r="AG444" t="str">
            <v/>
          </cell>
        </row>
        <row r="445">
          <cell r="AG445" t="str">
            <v/>
          </cell>
        </row>
        <row r="446">
          <cell r="AG446" t="str">
            <v/>
          </cell>
        </row>
        <row r="447">
          <cell r="AG447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version"/>
      <sheetName val="mux"/>
      <sheetName val="ring"/>
      <sheetName val="DS"/>
      <sheetName val="iospec"/>
      <sheetName val="pin"/>
      <sheetName val="module"/>
      <sheetName val="instance"/>
      <sheetName val="pad_settings"/>
      <sheetName val="data"/>
      <sheetName val="param"/>
      <sheetName val="gpr"/>
      <sheetName val="iomux_cell"/>
      <sheetName val="testbench"/>
      <sheetName val="hwctl"/>
      <sheetName val="observe"/>
      <sheetName val="scenario"/>
      <sheetName val="iotypes"/>
      <sheetName val="pitch"/>
      <sheetName val="BSDL"/>
      <sheetName val="IBIS"/>
      <sheetName val="416POPBGA"/>
      <sheetName val="416POPBGA.RLC"/>
      <sheetName val="416MAPBGA13X13"/>
      <sheetName val="416MAPBGA13X13.RLC"/>
      <sheetName val="esd_var"/>
      <sheetName val="esd"/>
      <sheetName val="power"/>
      <sheetName val="no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J1" t="str">
            <v>ALT0 Mode</v>
          </cell>
          <cell r="L1" t="str">
            <v>ALT1 Mode</v>
          </cell>
          <cell r="N1" t="str">
            <v>ALT2 Mode</v>
          </cell>
          <cell r="P1" t="str">
            <v>ALT3 Mode</v>
          </cell>
          <cell r="R1" t="str">
            <v>ALT4 Mode</v>
          </cell>
          <cell r="T1" t="str">
            <v>ALT5 Mode</v>
          </cell>
          <cell r="V1" t="str">
            <v>ALT6 Mode</v>
          </cell>
          <cell r="Y1" t="str">
            <v>ALT7 Mode</v>
          </cell>
        </row>
        <row r="2">
          <cell r="J2" t="str">
            <v>Instance</v>
          </cell>
          <cell r="K2" t="str">
            <v>Port</v>
          </cell>
          <cell r="L2" t="str">
            <v>Instance</v>
          </cell>
          <cell r="M2" t="str">
            <v>Port</v>
          </cell>
          <cell r="N2" t="str">
            <v>Instance</v>
          </cell>
          <cell r="O2" t="str">
            <v>Port</v>
          </cell>
          <cell r="P2" t="str">
            <v>Instance</v>
          </cell>
          <cell r="Q2" t="str">
            <v>Port</v>
          </cell>
          <cell r="R2" t="str">
            <v>Instance</v>
          </cell>
          <cell r="S2" t="str">
            <v>Port</v>
          </cell>
          <cell r="T2" t="str">
            <v>Instance</v>
          </cell>
          <cell r="U2" t="str">
            <v>Port</v>
          </cell>
          <cell r="V2" t="str">
            <v>Instance</v>
          </cell>
          <cell r="W2" t="str">
            <v>Port</v>
          </cell>
          <cell r="X2" t="str">
            <v>Special EN</v>
          </cell>
          <cell r="Y2" t="str">
            <v>Instance</v>
          </cell>
          <cell r="Z2" t="str">
            <v>Port</v>
          </cell>
          <cell r="AA2" t="str">
            <v>Special EN</v>
          </cell>
        </row>
        <row r="3">
          <cell r="J3" t="str">
            <v>mmdc</v>
          </cell>
          <cell r="K3" t="str">
            <v>DRAM_SDQS[3]</v>
          </cell>
        </row>
        <row r="4">
          <cell r="K4" t="str">
            <v>padn</v>
          </cell>
        </row>
        <row r="7">
          <cell r="J7" t="str">
            <v>mmdc</v>
          </cell>
          <cell r="K7" t="str">
            <v>DRAM_DQM[3]</v>
          </cell>
        </row>
        <row r="13">
          <cell r="J13" t="str">
            <v>mmdc</v>
          </cell>
          <cell r="K13" t="str">
            <v>DRAM_D[14]</v>
          </cell>
        </row>
        <row r="15">
          <cell r="J15" t="str">
            <v>mmdc</v>
          </cell>
          <cell r="K15" t="str">
            <v>DRAM_D[15]</v>
          </cell>
        </row>
        <row r="19">
          <cell r="J19" t="str">
            <v>mmdc</v>
          </cell>
          <cell r="K19" t="str">
            <v>DRAM_D[13]</v>
          </cell>
        </row>
        <row r="23">
          <cell r="J23" t="str">
            <v>mmdc</v>
          </cell>
          <cell r="K23" t="str">
            <v>DRAM_D[12]</v>
          </cell>
        </row>
        <row r="27">
          <cell r="J27" t="str">
            <v>mmdc</v>
          </cell>
          <cell r="K27" t="str">
            <v>DRAM_D[11]</v>
          </cell>
        </row>
        <row r="28">
          <cell r="J28" t="str">
            <v>mmdc</v>
          </cell>
          <cell r="K28" t="str">
            <v>DRAM_D[9]</v>
          </cell>
        </row>
        <row r="31">
          <cell r="J31" t="str">
            <v>mmdc</v>
          </cell>
          <cell r="K31" t="str">
            <v>DRAM_D[10]</v>
          </cell>
        </row>
        <row r="32">
          <cell r="J32" t="str">
            <v>mmdc</v>
          </cell>
          <cell r="K32" t="str">
            <v>DRAM_D[8]</v>
          </cell>
        </row>
        <row r="36">
          <cell r="J36" t="str">
            <v>mmdc</v>
          </cell>
          <cell r="K36" t="str">
            <v>DRAM_ODT[1]</v>
          </cell>
        </row>
        <row r="37">
          <cell r="J37" t="str">
            <v>mmdc</v>
          </cell>
          <cell r="K37" t="str">
            <v>DRAM_SDQS[1]</v>
          </cell>
        </row>
        <row r="38">
          <cell r="K38" t="str">
            <v>padn</v>
          </cell>
        </row>
        <row r="39">
          <cell r="J39" t="str">
            <v>mmdc</v>
          </cell>
          <cell r="K39" t="str">
            <v>DRAM_DQM[1]</v>
          </cell>
        </row>
        <row r="43">
          <cell r="J43" t="str">
            <v>mmdc</v>
          </cell>
          <cell r="K43" t="str">
            <v>DRAM_A[13]</v>
          </cell>
        </row>
        <row r="45">
          <cell r="J45" t="str">
            <v>mmdc</v>
          </cell>
          <cell r="K45" t="str">
            <v>DRAM_A[7]</v>
          </cell>
        </row>
        <row r="47">
          <cell r="J47" t="str">
            <v>mmdc</v>
          </cell>
          <cell r="K47" t="str">
            <v>DRAM_A[9]</v>
          </cell>
        </row>
        <row r="51">
          <cell r="J51" t="str">
            <v>mmdc</v>
          </cell>
          <cell r="K51" t="str">
            <v>DRAM_A[8]</v>
          </cell>
        </row>
        <row r="52">
          <cell r="J52" t="str">
            <v>mmdc</v>
          </cell>
          <cell r="K52" t="str">
            <v>DRAM_SDBA[2]</v>
          </cell>
        </row>
        <row r="53">
          <cell r="J53" t="str">
            <v>mmdc</v>
          </cell>
          <cell r="K53" t="str">
            <v>DRAM_A[10]</v>
          </cell>
        </row>
        <row r="54">
          <cell r="J54" t="str">
            <v>mmdc</v>
          </cell>
          <cell r="K54" t="str">
            <v>DRAM_SDBA[0]</v>
          </cell>
        </row>
        <row r="57">
          <cell r="J57" t="str">
            <v>mmdc</v>
          </cell>
          <cell r="K57" t="str">
            <v>DRAM_SDCLK0</v>
          </cell>
        </row>
        <row r="58">
          <cell r="K58" t="str">
            <v>padn</v>
          </cell>
        </row>
        <row r="59">
          <cell r="J59" t="str">
            <v>mmdc</v>
          </cell>
          <cell r="K59" t="str">
            <v>DRAM_A[15]</v>
          </cell>
        </row>
        <row r="60">
          <cell r="J60" t="str">
            <v>mmdc</v>
          </cell>
          <cell r="K60" t="str">
            <v>DRAM_CS[1]</v>
          </cell>
        </row>
        <row r="63">
          <cell r="J63" t="str">
            <v>mmdc</v>
          </cell>
          <cell r="K63" t="str">
            <v>DRAM_SDCKE[1]</v>
          </cell>
        </row>
        <row r="70">
          <cell r="J70" t="str">
            <v>mmdc</v>
          </cell>
          <cell r="K70" t="str">
            <v>DRAM_A[6]</v>
          </cell>
        </row>
        <row r="72">
          <cell r="J72" t="str">
            <v>mmdc</v>
          </cell>
          <cell r="K72" t="str">
            <v>DRAM_A[4]</v>
          </cell>
        </row>
        <row r="73">
          <cell r="J73" t="str">
            <v>mmdc</v>
          </cell>
          <cell r="K73" t="str">
            <v>DRAM_A[5]</v>
          </cell>
        </row>
        <row r="77">
          <cell r="J77" t="str">
            <v>mmdc</v>
          </cell>
          <cell r="K77" t="str">
            <v>DRAM_RAS</v>
          </cell>
        </row>
        <row r="78">
          <cell r="J78" t="str">
            <v>mmdc</v>
          </cell>
          <cell r="K78" t="str">
            <v>DRAM_CS[0]</v>
          </cell>
        </row>
        <row r="79">
          <cell r="J79" t="str">
            <v>mmdc</v>
          </cell>
          <cell r="K79" t="str">
            <v>DRAM_CAS</v>
          </cell>
        </row>
        <row r="80">
          <cell r="J80" t="str">
            <v>mmdc</v>
          </cell>
          <cell r="K80" t="str">
            <v>DRAM_SDCKE[0]</v>
          </cell>
        </row>
        <row r="83">
          <cell r="J83" t="str">
            <v>mmdc</v>
          </cell>
          <cell r="K83" t="str">
            <v>DRAM_A[14]</v>
          </cell>
        </row>
        <row r="84">
          <cell r="J84" t="str">
            <v>mmdc</v>
          </cell>
          <cell r="K84" t="str">
            <v>DRAM_A[11]</v>
          </cell>
        </row>
        <row r="86">
          <cell r="J86" t="str">
            <v>mmdc</v>
          </cell>
          <cell r="K86" t="str">
            <v>DRAM_SDBA[1]</v>
          </cell>
        </row>
        <row r="87">
          <cell r="J87" t="str">
            <v>mmdc</v>
          </cell>
          <cell r="K87" t="str">
            <v>DRAM_A[2]</v>
          </cell>
        </row>
        <row r="91">
          <cell r="J91" t="str">
            <v>mmdc</v>
          </cell>
          <cell r="K91" t="str">
            <v>DRAM_A[3]</v>
          </cell>
        </row>
        <row r="93">
          <cell r="J93" t="str">
            <v>mmdc</v>
          </cell>
          <cell r="K93" t="str">
            <v>DRAM_A[12]</v>
          </cell>
        </row>
        <row r="95">
          <cell r="J95" t="str">
            <v>mmdc</v>
          </cell>
          <cell r="K95" t="str">
            <v>DRAM_A[0]</v>
          </cell>
        </row>
        <row r="96">
          <cell r="J96" t="str">
            <v>mmdc</v>
          </cell>
          <cell r="K96" t="str">
            <v>DRAM_SDWE</v>
          </cell>
        </row>
        <row r="99">
          <cell r="J99" t="str">
            <v>mmdc</v>
          </cell>
          <cell r="K99" t="str">
            <v>DRAM_A[1]</v>
          </cell>
        </row>
        <row r="100">
          <cell r="J100" t="str">
            <v>mmdc</v>
          </cell>
          <cell r="K100" t="str">
            <v>DRAM_DQM[0]</v>
          </cell>
        </row>
        <row r="102">
          <cell r="J102" t="str">
            <v>mmdc</v>
          </cell>
          <cell r="K102" t="str">
            <v>DRAM_D[6]</v>
          </cell>
        </row>
        <row r="105">
          <cell r="J105" t="str">
            <v>mmdc</v>
          </cell>
          <cell r="K105" t="str">
            <v>DRAM_SDQS[0]</v>
          </cell>
        </row>
        <row r="106">
          <cell r="K106" t="str">
            <v>padn</v>
          </cell>
        </row>
        <row r="108">
          <cell r="J108" t="str">
            <v>mmdc</v>
          </cell>
          <cell r="K108" t="str">
            <v>DRAM_ODT[0]</v>
          </cell>
        </row>
        <row r="112">
          <cell r="J112" t="str">
            <v>mmdc</v>
          </cell>
          <cell r="K112" t="str">
            <v>DRAM_D[7]</v>
          </cell>
        </row>
        <row r="114">
          <cell r="J114" t="str">
            <v>mmdc</v>
          </cell>
          <cell r="K114" t="str">
            <v>DRAM_D[5]</v>
          </cell>
        </row>
        <row r="118">
          <cell r="J118" t="str">
            <v>mmdc</v>
          </cell>
          <cell r="K118" t="str">
            <v>DRAM_D[4]</v>
          </cell>
        </row>
        <row r="121">
          <cell r="J121" t="str">
            <v>mmdc</v>
          </cell>
          <cell r="K121" t="str">
            <v>DRAM_DQM[2]</v>
          </cell>
        </row>
        <row r="125">
          <cell r="J125" t="str">
            <v>mmdc</v>
          </cell>
          <cell r="K125" t="str">
            <v>DRAM_D[2]</v>
          </cell>
        </row>
        <row r="127">
          <cell r="J127" t="str">
            <v>mmdc</v>
          </cell>
          <cell r="K127" t="str">
            <v>DRAM_D[3]</v>
          </cell>
        </row>
        <row r="134">
          <cell r="J134" t="str">
            <v>mmdc</v>
          </cell>
          <cell r="K134" t="str">
            <v>DRAM_SDQS[2]</v>
          </cell>
        </row>
        <row r="135">
          <cell r="K135" t="str">
            <v>padn</v>
          </cell>
        </row>
        <row r="138">
          <cell r="J138" t="str">
            <v>mmdc</v>
          </cell>
          <cell r="K138" t="str">
            <v>DRAM_D[1]</v>
          </cell>
        </row>
        <row r="140">
          <cell r="J140" t="str">
            <v>mmdc</v>
          </cell>
          <cell r="K140" t="str">
            <v>DRAM_D[0]</v>
          </cell>
        </row>
        <row r="146">
          <cell r="J146" t="str">
            <v>mmdc</v>
          </cell>
          <cell r="K146" t="str">
            <v>DRAM_D[23]</v>
          </cell>
        </row>
        <row r="150">
          <cell r="J150" t="str">
            <v>mmdc</v>
          </cell>
          <cell r="K150" t="str">
            <v>DRAM_D[20]</v>
          </cell>
        </row>
        <row r="152">
          <cell r="J152" t="str">
            <v>mmdc</v>
          </cell>
          <cell r="K152" t="str">
            <v>DRAM_D[22]</v>
          </cell>
        </row>
        <row r="158">
          <cell r="J158" t="str">
            <v>mmdc</v>
          </cell>
          <cell r="K158" t="str">
            <v>DRAM_D[21]</v>
          </cell>
        </row>
        <row r="159">
          <cell r="J159" t="str">
            <v>mmdc</v>
          </cell>
          <cell r="K159" t="str">
            <v>DRAM_D[19]</v>
          </cell>
        </row>
        <row r="160">
          <cell r="J160" t="str">
            <v>mmdc</v>
          </cell>
          <cell r="K160" t="str">
            <v>DRAM_D[18]</v>
          </cell>
        </row>
        <row r="163">
          <cell r="J163" t="str">
            <v>mmdc</v>
          </cell>
          <cell r="K163" t="str">
            <v>DRAM_D[17]</v>
          </cell>
        </row>
        <row r="164">
          <cell r="J164" t="str">
            <v>mmdc</v>
          </cell>
          <cell r="K164" t="str">
            <v>DRAM_D[16]</v>
          </cell>
        </row>
        <row r="167">
          <cell r="J167" t="str">
            <v>usb</v>
          </cell>
          <cell r="K167" t="str">
            <v>H_DATA</v>
          </cell>
          <cell r="L167" t="str">
            <v>i2c1</v>
          </cell>
          <cell r="M167" t="str">
            <v>SCL</v>
          </cell>
          <cell r="N167" t="str">
            <v>pwm1</v>
          </cell>
          <cell r="O167" t="str">
            <v>PWMO</v>
          </cell>
          <cell r="P167" t="str">
            <v>anatop</v>
          </cell>
          <cell r="Q167" t="str">
            <v>ANATOP_24M_OUT</v>
          </cell>
          <cell r="R167" t="str">
            <v>osc32k</v>
          </cell>
          <cell r="S167" t="str">
            <v>32K_OUT</v>
          </cell>
          <cell r="T167" t="str">
            <v>gpio3</v>
          </cell>
          <cell r="U167" t="str">
            <v>GPIO[19]</v>
          </cell>
        </row>
        <row r="168">
          <cell r="J168" t="str">
            <v>usb</v>
          </cell>
          <cell r="K168" t="str">
            <v>H_STROBE</v>
          </cell>
          <cell r="L168" t="str">
            <v>i2c1</v>
          </cell>
          <cell r="M168" t="str">
            <v>SDA</v>
          </cell>
          <cell r="N168" t="str">
            <v>pwm2</v>
          </cell>
          <cell r="O168" t="str">
            <v>PWMO</v>
          </cell>
          <cell r="P168" t="str">
            <v>anatop</v>
          </cell>
          <cell r="Q168" t="str">
            <v>ANATOP_32K_OUT</v>
          </cell>
          <cell r="T168" t="str">
            <v>gpio3</v>
          </cell>
          <cell r="U168" t="str">
            <v>GPIO[20]</v>
          </cell>
        </row>
        <row r="172">
          <cell r="J172" t="str">
            <v>enet1</v>
          </cell>
          <cell r="K172" t="str">
            <v>RGMII_TXC</v>
          </cell>
        </row>
        <row r="173">
          <cell r="J173" t="str">
            <v>enet1</v>
          </cell>
          <cell r="K173" t="str">
            <v>RGMII_TD0</v>
          </cell>
        </row>
        <row r="175">
          <cell r="J175" t="str">
            <v>enet1</v>
          </cell>
          <cell r="K175" t="str">
            <v>RGMII_TD1</v>
          </cell>
        </row>
        <row r="176">
          <cell r="J176" t="str">
            <v>enet1</v>
          </cell>
          <cell r="K176" t="str">
            <v>RGMII_TD2</v>
          </cell>
        </row>
        <row r="178">
          <cell r="J178" t="str">
            <v>enet1</v>
          </cell>
          <cell r="K178" t="str">
            <v>RGMII_TD3</v>
          </cell>
        </row>
        <row r="179">
          <cell r="J179" t="str">
            <v>enet1</v>
          </cell>
          <cell r="K179" t="str">
            <v>RGMII_RX_CTL</v>
          </cell>
        </row>
        <row r="181">
          <cell r="J181" t="str">
            <v>enet1</v>
          </cell>
          <cell r="K181" t="str">
            <v>RGMII_RD0</v>
          </cell>
        </row>
        <row r="182">
          <cell r="J182" t="str">
            <v>enet1</v>
          </cell>
          <cell r="K182" t="str">
            <v>RGMII_TX_CTL</v>
          </cell>
        </row>
        <row r="184">
          <cell r="J184" t="str">
            <v>enet1</v>
          </cell>
          <cell r="K184" t="str">
            <v>RGMII_RD1</v>
          </cell>
        </row>
        <row r="185">
          <cell r="J185" t="str">
            <v>enet1</v>
          </cell>
          <cell r="K185" t="str">
            <v>RGMII_RD2</v>
          </cell>
        </row>
        <row r="187">
          <cell r="J187" t="str">
            <v>enet1</v>
          </cell>
          <cell r="K187" t="str">
            <v>RGMII_RD3</v>
          </cell>
        </row>
        <row r="188">
          <cell r="J188" t="str">
            <v>enet1</v>
          </cell>
          <cell r="K188" t="str">
            <v>RGMII_RXC</v>
          </cell>
        </row>
        <row r="191">
          <cell r="J191" t="str">
            <v>enet2</v>
          </cell>
          <cell r="K191" t="str">
            <v>RGMII_TXC</v>
          </cell>
        </row>
        <row r="192">
          <cell r="J192" t="str">
            <v>enet2</v>
          </cell>
          <cell r="K192" t="str">
            <v>RGMII_TD0</v>
          </cell>
        </row>
        <row r="194">
          <cell r="J194" t="str">
            <v>enet2</v>
          </cell>
          <cell r="K194" t="str">
            <v>RGMII_TD1</v>
          </cell>
        </row>
        <row r="195">
          <cell r="J195" t="str">
            <v>enet2</v>
          </cell>
          <cell r="K195" t="str">
            <v>RGMII_TD2</v>
          </cell>
        </row>
        <row r="197">
          <cell r="J197" t="str">
            <v>enet2</v>
          </cell>
          <cell r="K197" t="str">
            <v>RGMII_TD3</v>
          </cell>
        </row>
        <row r="198">
          <cell r="J198" t="str">
            <v>enet2</v>
          </cell>
          <cell r="K198" t="str">
            <v>RGMII_RX_CTL</v>
          </cell>
        </row>
        <row r="200">
          <cell r="J200" t="str">
            <v>enet2</v>
          </cell>
          <cell r="K200" t="str">
            <v>RGMII_RD0</v>
          </cell>
        </row>
        <row r="201">
          <cell r="J201" t="str">
            <v>enet2</v>
          </cell>
          <cell r="K201" t="str">
            <v>RGMII_TX_CTL</v>
          </cell>
        </row>
        <row r="203">
          <cell r="J203" t="str">
            <v>enet2</v>
          </cell>
          <cell r="K203" t="str">
            <v>RGMII_RD1</v>
          </cell>
        </row>
        <row r="204">
          <cell r="J204" t="str">
            <v>enet2</v>
          </cell>
          <cell r="K204" t="str">
            <v>RGMII_RD2</v>
          </cell>
        </row>
        <row r="206">
          <cell r="J206" t="str">
            <v>enet2</v>
          </cell>
          <cell r="K206" t="str">
            <v>RGMII_RD3</v>
          </cell>
        </row>
        <row r="207">
          <cell r="J207" t="str">
            <v>enet2</v>
          </cell>
          <cell r="K207" t="str">
            <v>RGMII_RXC</v>
          </cell>
        </row>
        <row r="209">
          <cell r="J209" t="str">
            <v>pwm1</v>
          </cell>
          <cell r="K209" t="str">
            <v>PWMO</v>
          </cell>
          <cell r="L209" t="str">
            <v>ccm</v>
          </cell>
          <cell r="M209" t="str">
            <v>CLKO</v>
          </cell>
          <cell r="N209" t="str">
            <v>audmux</v>
          </cell>
          <cell r="O209" t="str">
            <v>AUDIO_CLK_OUT</v>
          </cell>
          <cell r="R209" t="str">
            <v>csi</v>
          </cell>
          <cell r="S209" t="str">
            <v>MCLK</v>
          </cell>
          <cell r="T209" t="str">
            <v>gpio3</v>
          </cell>
          <cell r="U209" t="str">
            <v>GPIO[23]</v>
          </cell>
          <cell r="V209" t="str">
            <v>epit1</v>
          </cell>
          <cell r="W209" t="str">
            <v>EPITO</v>
          </cell>
          <cell r="Y209" t="str">
            <v>observe_mux</v>
          </cell>
          <cell r="Z209" t="str">
            <v>OUT[4]</v>
          </cell>
        </row>
        <row r="210">
          <cell r="J210" t="str">
            <v>enet1</v>
          </cell>
          <cell r="K210" t="str">
            <v>MDIO</v>
          </cell>
          <cell r="L210" t="str">
            <v>usdhc4</v>
          </cell>
          <cell r="M210" t="str">
            <v>CLK</v>
          </cell>
          <cell r="N210" t="str">
            <v>audmux</v>
          </cell>
          <cell r="O210" t="str">
            <v>AUD6_RXFS</v>
          </cell>
          <cell r="P210" t="str">
            <v>ecspi4</v>
          </cell>
          <cell r="Q210" t="str">
            <v>SS0</v>
          </cell>
          <cell r="R210" t="str">
            <v>gpt</v>
          </cell>
          <cell r="S210" t="str">
            <v>CAPIN1</v>
          </cell>
          <cell r="T210" t="str">
            <v>gpio4</v>
          </cell>
          <cell r="U210" t="str">
            <v>GPIO[20]</v>
          </cell>
          <cell r="V210" t="str">
            <v>kitten</v>
          </cell>
          <cell r="W210" t="str">
            <v>TRACE[26]</v>
          </cell>
          <cell r="Y210" t="str">
            <v>pl301_sim_mx6sl_per1</v>
          </cell>
          <cell r="Z210" t="str">
            <v>HADDR[15]</v>
          </cell>
          <cell r="AA210" t="str">
            <v>sjc.sjc_gpucr1_reg[11]</v>
          </cell>
        </row>
        <row r="211">
          <cell r="J211" t="str">
            <v>enet1</v>
          </cell>
          <cell r="K211" t="str">
            <v>MDC</v>
          </cell>
          <cell r="L211" t="str">
            <v>usdhc4</v>
          </cell>
          <cell r="M211" t="str">
            <v>DAT4</v>
          </cell>
          <cell r="N211" t="str">
            <v>audmux</v>
          </cell>
          <cell r="O211" t="str">
            <v>AUDIO_CLK_OUT</v>
          </cell>
          <cell r="P211" t="str">
            <v>usdhc1</v>
          </cell>
          <cell r="Q211" t="str">
            <v>RST</v>
          </cell>
          <cell r="R211" t="str">
            <v>usdhc3</v>
          </cell>
          <cell r="S211" t="str">
            <v>RST</v>
          </cell>
          <cell r="T211" t="str">
            <v>gpio4</v>
          </cell>
          <cell r="U211" t="str">
            <v>GPIO[23]</v>
          </cell>
          <cell r="V211" t="str">
            <v>kitten</v>
          </cell>
          <cell r="W211" t="str">
            <v>TRACE[29]</v>
          </cell>
          <cell r="Y211" t="str">
            <v>pl301_sim_mx6sl_per1</v>
          </cell>
          <cell r="Z211" t="str">
            <v>HADDR[8]</v>
          </cell>
          <cell r="AA211" t="str">
            <v>sjc.sjc_gpucr1_reg[11]</v>
          </cell>
        </row>
        <row r="212">
          <cell r="J212" t="str">
            <v>enet1</v>
          </cell>
          <cell r="K212" t="str">
            <v>TX_CLK</v>
          </cell>
          <cell r="L212" t="str">
            <v>usdhc4</v>
          </cell>
          <cell r="M212" t="str">
            <v>CMD</v>
          </cell>
          <cell r="N212" t="str">
            <v>audmux</v>
          </cell>
          <cell r="O212" t="str">
            <v>AUD6_RXC</v>
          </cell>
          <cell r="P212" t="str">
            <v>ecspi4</v>
          </cell>
          <cell r="Q212" t="str">
            <v>SCLK</v>
          </cell>
          <cell r="R212" t="str">
            <v>gpt</v>
          </cell>
          <cell r="S212" t="str">
            <v>CAPIN2</v>
          </cell>
          <cell r="T212" t="str">
            <v>gpio4</v>
          </cell>
          <cell r="U212" t="str">
            <v>GPIO[21]</v>
          </cell>
          <cell r="V212" t="str">
            <v>kitten</v>
          </cell>
          <cell r="W212" t="str">
            <v>TRACE[27]</v>
          </cell>
          <cell r="Y212" t="str">
            <v>pl301_sim_mx6sl_per1</v>
          </cell>
          <cell r="Z212" t="str">
            <v>HADDR[4]</v>
          </cell>
          <cell r="AA212" t="str">
            <v>sjc.sjc_gpucr1_reg[11]</v>
          </cell>
        </row>
        <row r="217">
          <cell r="L217" t="str">
            <v>usdhc4</v>
          </cell>
          <cell r="M217" t="str">
            <v>DAT1</v>
          </cell>
          <cell r="N217" t="str">
            <v>audmux</v>
          </cell>
          <cell r="O217" t="str">
            <v>AUD6_TXC</v>
          </cell>
          <cell r="P217" t="str">
            <v>ecspi4</v>
          </cell>
          <cell r="Q217" t="str">
            <v>MISO</v>
          </cell>
          <cell r="R217" t="str">
            <v>gpt</v>
          </cell>
          <cell r="S217" t="str">
            <v>CMPOUT2</v>
          </cell>
          <cell r="T217" t="str">
            <v>gpio4</v>
          </cell>
          <cell r="U217" t="str">
            <v>GPIO[25]</v>
          </cell>
          <cell r="V217" t="str">
            <v>kitten</v>
          </cell>
          <cell r="W217" t="str">
            <v>TRACE[31]</v>
          </cell>
          <cell r="Y217" t="str">
            <v>pl301_sim_mx6sl_per1</v>
          </cell>
          <cell r="Z217" t="str">
            <v>HADDR[3]</v>
          </cell>
          <cell r="AA217" t="str">
            <v>sjc.sjc_gpucr1_reg[11]</v>
          </cell>
        </row>
        <row r="219">
          <cell r="J219" t="str">
            <v>enet1</v>
          </cell>
          <cell r="K219" t="str">
            <v>RX_ER</v>
          </cell>
          <cell r="L219" t="str">
            <v>usdhc4</v>
          </cell>
          <cell r="M219" t="str">
            <v>DAT0</v>
          </cell>
          <cell r="N219" t="str">
            <v>audmux</v>
          </cell>
          <cell r="O219" t="str">
            <v>AUD6_RXD</v>
          </cell>
          <cell r="P219" t="str">
            <v>ecspi4</v>
          </cell>
          <cell r="Q219" t="str">
            <v>MOSI</v>
          </cell>
          <cell r="R219" t="str">
            <v>gpt</v>
          </cell>
          <cell r="S219" t="str">
            <v>CMPOUT1</v>
          </cell>
          <cell r="T219" t="str">
            <v>gpio4</v>
          </cell>
          <cell r="U219" t="str">
            <v>GPIO[19]</v>
          </cell>
          <cell r="V219" t="str">
            <v>kitten</v>
          </cell>
          <cell r="W219" t="str">
            <v>TRACE[25]</v>
          </cell>
          <cell r="Y219" t="str">
            <v>pl301_sim_mx6sl_per1</v>
          </cell>
          <cell r="Z219" t="str">
            <v>HADDR[5]</v>
          </cell>
          <cell r="AA219" t="str">
            <v>sjc.sjc_gpucr1_reg[11]</v>
          </cell>
        </row>
        <row r="221">
          <cell r="L221" t="str">
            <v>usdhc4</v>
          </cell>
          <cell r="M221" t="str">
            <v>RST</v>
          </cell>
          <cell r="N221" t="str">
            <v>wdog1</v>
          </cell>
          <cell r="O221" t="str">
            <v>WDOG_B</v>
          </cell>
          <cell r="P221" t="str">
            <v>pwm4</v>
          </cell>
          <cell r="Q221" t="str">
            <v>PWMO</v>
          </cell>
          <cell r="R221" t="str">
            <v>ccm</v>
          </cell>
          <cell r="S221" t="str">
            <v>PMIC_RDY</v>
          </cell>
          <cell r="T221" t="str">
            <v>gpio4</v>
          </cell>
          <cell r="U221" t="str">
            <v>GPIO[26]</v>
          </cell>
          <cell r="V221" t="str">
            <v>spdif</v>
          </cell>
          <cell r="W221" t="str">
            <v>SPDIF_EXT_CLK</v>
          </cell>
          <cell r="Y221" t="str">
            <v>pl301_sim_mx6sl_per1</v>
          </cell>
          <cell r="Z221" t="str">
            <v>HADDR[0]</v>
          </cell>
          <cell r="AA221" t="str">
            <v>sjc.sjc_gpucr1_reg[11]</v>
          </cell>
        </row>
        <row r="222">
          <cell r="J222" t="str">
            <v>enet1</v>
          </cell>
          <cell r="K222" t="str">
            <v>RDATA[0]</v>
          </cell>
          <cell r="L222" t="str">
            <v>usdhc4</v>
          </cell>
          <cell r="M222" t="str">
            <v>DAT5</v>
          </cell>
          <cell r="N222" t="str">
            <v>anatop</v>
          </cell>
          <cell r="O222" t="str">
            <v>USBOTG1_ID</v>
          </cell>
          <cell r="P222" t="str">
            <v>usdhc1</v>
          </cell>
          <cell r="Q222" t="str">
            <v>VSELECT</v>
          </cell>
          <cell r="R222" t="str">
            <v>usdhc3</v>
          </cell>
          <cell r="S222" t="str">
            <v>VSELECT</v>
          </cell>
          <cell r="T222" t="str">
            <v>gpio4</v>
          </cell>
          <cell r="U222" t="str">
            <v>GPIO[17]</v>
          </cell>
          <cell r="V222" t="str">
            <v>kitten</v>
          </cell>
          <cell r="W222" t="str">
            <v>TRACE[24]</v>
          </cell>
          <cell r="Y222" t="str">
            <v>pl301_sim_mx6sl_per1</v>
          </cell>
          <cell r="Z222" t="str">
            <v>HADDR[7]</v>
          </cell>
          <cell r="AA222" t="str">
            <v>sjc.sjc_gpucr1_reg[11]</v>
          </cell>
        </row>
        <row r="223">
          <cell r="J223" t="str">
            <v>enet1</v>
          </cell>
          <cell r="K223" t="str">
            <v>TDATA[0]</v>
          </cell>
          <cell r="L223" t="str">
            <v>usdhc4</v>
          </cell>
          <cell r="M223" t="str">
            <v>DAT3</v>
          </cell>
          <cell r="N223" t="str">
            <v>audmux</v>
          </cell>
          <cell r="O223" t="str">
            <v>AUD6_TXD</v>
          </cell>
          <cell r="P223" t="str">
            <v>ecspi4</v>
          </cell>
          <cell r="Q223" t="str">
            <v>SS2</v>
          </cell>
          <cell r="R223" t="str">
            <v>gpt</v>
          </cell>
          <cell r="S223" t="str">
            <v>CLKIN</v>
          </cell>
          <cell r="T223" t="str">
            <v>gpio4</v>
          </cell>
          <cell r="U223" t="str">
            <v>GPIO[24]</v>
          </cell>
          <cell r="V223" t="str">
            <v>kitten</v>
          </cell>
          <cell r="W223" t="str">
            <v>TRACE[30]</v>
          </cell>
          <cell r="Y223" t="str">
            <v>pl301_sim_mx6sl_per1</v>
          </cell>
          <cell r="Z223" t="str">
            <v>HADDR[2]</v>
          </cell>
          <cell r="AA223" t="str">
            <v>sjc.sjc_gpucr1_reg[11]</v>
          </cell>
        </row>
        <row r="224">
          <cell r="J224" t="str">
            <v>enet1</v>
          </cell>
          <cell r="K224" t="str">
            <v>RDATA[1]</v>
          </cell>
          <cell r="L224" t="str">
            <v>usdhc4</v>
          </cell>
          <cell r="M224" t="str">
            <v>DAT2</v>
          </cell>
          <cell r="N224" t="str">
            <v>audmux</v>
          </cell>
          <cell r="O224" t="str">
            <v>AUD6_TXFS</v>
          </cell>
          <cell r="P224" t="str">
            <v>ecspi4</v>
          </cell>
          <cell r="Q224" t="str">
            <v>SS1</v>
          </cell>
          <cell r="R224" t="str">
            <v>gpt</v>
          </cell>
          <cell r="S224" t="str">
            <v>CMPOUT3</v>
          </cell>
          <cell r="T224" t="str">
            <v>gpio4</v>
          </cell>
          <cell r="U224" t="str">
            <v>GPIO[18]</v>
          </cell>
          <cell r="V224" t="str">
            <v>enet1</v>
          </cell>
          <cell r="W224" t="str">
            <v>COL</v>
          </cell>
          <cell r="Y224" t="str">
            <v>pl301_sim_mx6sl_per1</v>
          </cell>
          <cell r="Z224" t="str">
            <v>HADDR[9]</v>
          </cell>
          <cell r="AA224" t="str">
            <v>sjc.sjc_gpucr1_reg[11]</v>
          </cell>
        </row>
        <row r="226">
          <cell r="J226" t="str">
            <v>enet1</v>
          </cell>
          <cell r="K226" t="str">
            <v>TX_EN</v>
          </cell>
          <cell r="L226" t="str">
            <v>usdhc4</v>
          </cell>
          <cell r="M226" t="str">
            <v>DAT6</v>
          </cell>
          <cell r="N226" t="str">
            <v>spdif</v>
          </cell>
          <cell r="O226" t="str">
            <v>IN1</v>
          </cell>
          <cell r="P226" t="str">
            <v>usdhc1</v>
          </cell>
          <cell r="Q226" t="str">
            <v>WP</v>
          </cell>
          <cell r="R226" t="str">
            <v>usdhc3</v>
          </cell>
          <cell r="S226" t="str">
            <v>WP</v>
          </cell>
          <cell r="T226" t="str">
            <v>gpio4</v>
          </cell>
          <cell r="U226" t="str">
            <v>GPIO[22]</v>
          </cell>
          <cell r="V226" t="str">
            <v>kitten</v>
          </cell>
          <cell r="W226" t="str">
            <v>TRACE[28]</v>
          </cell>
          <cell r="Y226" t="str">
            <v>pl301_sim_mx6sl_per1</v>
          </cell>
          <cell r="Z226" t="str">
            <v>HADDR[1]</v>
          </cell>
          <cell r="AA226" t="str">
            <v>sjc.sjc_gpucr1_reg[11]</v>
          </cell>
        </row>
        <row r="228">
          <cell r="J228" t="str">
            <v>usdhc3</v>
          </cell>
          <cell r="K228" t="str">
            <v>CMD</v>
          </cell>
          <cell r="L228" t="str">
            <v>audmux</v>
          </cell>
          <cell r="M228" t="str">
            <v>AUD5_RXC</v>
          </cell>
          <cell r="N228" t="str">
            <v>kpp</v>
          </cell>
          <cell r="O228" t="str">
            <v>ROW[5]</v>
          </cell>
          <cell r="P228" t="str">
            <v>csi</v>
          </cell>
          <cell r="Q228" t="str">
            <v>D[11]</v>
          </cell>
          <cell r="R228" t="str">
            <v>anatop</v>
          </cell>
          <cell r="S228" t="str">
            <v>USBOTG2_ID</v>
          </cell>
          <cell r="T228" t="str">
            <v>gpio5</v>
          </cell>
          <cell r="U228" t="str">
            <v>GPIO[21]</v>
          </cell>
          <cell r="V228" t="str">
            <v>usb</v>
          </cell>
          <cell r="W228" t="str">
            <v>USBOTG2_PWR</v>
          </cell>
          <cell r="Y228" t="str">
            <v>pl301_sim_mx6sl_per1</v>
          </cell>
          <cell r="Z228" t="str">
            <v>HADDR[18]</v>
          </cell>
          <cell r="AA228" t="str">
            <v>sjc.sjc_gpucr1_reg[11]</v>
          </cell>
        </row>
        <row r="229">
          <cell r="J229" t="str">
            <v>enet1</v>
          </cell>
          <cell r="K229" t="str">
            <v>TDATA[1]</v>
          </cell>
          <cell r="L229" t="str">
            <v>usdhc4</v>
          </cell>
          <cell r="M229" t="str">
            <v>DAT7</v>
          </cell>
          <cell r="N229" t="str">
            <v>spdif</v>
          </cell>
          <cell r="O229" t="str">
            <v>OUT1</v>
          </cell>
          <cell r="P229" t="str">
            <v>usdhc1</v>
          </cell>
          <cell r="Q229" t="str">
            <v>CD</v>
          </cell>
          <cell r="R229" t="str">
            <v>usdhc3</v>
          </cell>
          <cell r="S229" t="str">
            <v>CD</v>
          </cell>
          <cell r="T229" t="str">
            <v>gpio4</v>
          </cell>
          <cell r="U229" t="str">
            <v>GPIO[16]</v>
          </cell>
          <cell r="V229" t="str">
            <v>enet1</v>
          </cell>
          <cell r="W229" t="str">
            <v>RX_CLK</v>
          </cell>
          <cell r="Y229" t="str">
            <v>pl301_sim_mx6sl_per1</v>
          </cell>
          <cell r="Z229" t="str">
            <v>HADDR[6]</v>
          </cell>
          <cell r="AA229" t="str">
            <v>sjc.sjc_gpucr1_reg[11]</v>
          </cell>
        </row>
        <row r="230">
          <cell r="J230" t="str">
            <v>usdhc3</v>
          </cell>
          <cell r="K230" t="str">
            <v>DAT0</v>
          </cell>
          <cell r="L230" t="str">
            <v>audmux</v>
          </cell>
          <cell r="M230" t="str">
            <v>AUD5_RXD</v>
          </cell>
          <cell r="N230" t="str">
            <v>kpp</v>
          </cell>
          <cell r="O230" t="str">
            <v>COL[6]</v>
          </cell>
          <cell r="P230" t="str">
            <v>csi</v>
          </cell>
          <cell r="Q230" t="str">
            <v>D[12]</v>
          </cell>
          <cell r="R230" t="str">
            <v>anatop</v>
          </cell>
          <cell r="S230" t="str">
            <v>USBOTG1_ID</v>
          </cell>
          <cell r="T230" t="str">
            <v>gpio5</v>
          </cell>
          <cell r="U230" t="str">
            <v>GPIO[19]</v>
          </cell>
          <cell r="V230" t="str">
            <v>sjc</v>
          </cell>
          <cell r="W230" t="str">
            <v>JTAG_ACT</v>
          </cell>
          <cell r="X230" t="str">
            <v>~src.system_rst_b</v>
          </cell>
          <cell r="Y230" t="str">
            <v>pl301_sim_mx6sl_per1</v>
          </cell>
          <cell r="Z230" t="str">
            <v>HADDR[11]</v>
          </cell>
          <cell r="AA230" t="str">
            <v>sjc.sjc_gpucr1_reg[11]</v>
          </cell>
        </row>
        <row r="231">
          <cell r="J231" t="str">
            <v>usdhc3</v>
          </cell>
          <cell r="K231" t="str">
            <v>CLK</v>
          </cell>
          <cell r="L231" t="str">
            <v>audmux</v>
          </cell>
          <cell r="M231" t="str">
            <v>AUD5_RXFS</v>
          </cell>
          <cell r="N231" t="str">
            <v>kpp</v>
          </cell>
          <cell r="O231" t="str">
            <v>COL[5]</v>
          </cell>
          <cell r="P231" t="str">
            <v>csi</v>
          </cell>
          <cell r="Q231" t="str">
            <v>D[10]</v>
          </cell>
          <cell r="R231" t="str">
            <v>wdog1</v>
          </cell>
          <cell r="S231" t="str">
            <v>WDOG_RST_B_DEB</v>
          </cell>
          <cell r="T231" t="str">
            <v>gpio5</v>
          </cell>
          <cell r="U231" t="str">
            <v>GPIO[18]</v>
          </cell>
          <cell r="V231" t="str">
            <v>usb</v>
          </cell>
          <cell r="W231" t="str">
            <v>USBOTG1_PWR</v>
          </cell>
          <cell r="Y231" t="str">
            <v>pl301_sim_mx6sl_per1</v>
          </cell>
          <cell r="Z231" t="str">
            <v>HADDR[13]</v>
          </cell>
          <cell r="AA231" t="str">
            <v>sjc.sjc_gpucr1_reg[11]</v>
          </cell>
        </row>
        <row r="232">
          <cell r="J232" t="str">
            <v>usdhc3</v>
          </cell>
          <cell r="K232" t="str">
            <v>DAT1</v>
          </cell>
          <cell r="L232" t="str">
            <v>audmux</v>
          </cell>
          <cell r="M232" t="str">
            <v>AUD5_TXC</v>
          </cell>
          <cell r="N232" t="str">
            <v>kpp</v>
          </cell>
          <cell r="O232" t="str">
            <v>ROW[6]</v>
          </cell>
          <cell r="P232" t="str">
            <v>csi</v>
          </cell>
          <cell r="Q232" t="str">
            <v>D[13]</v>
          </cell>
          <cell r="R232" t="str">
            <v>usdhc1</v>
          </cell>
          <cell r="S232" t="str">
            <v>VSELECT</v>
          </cell>
          <cell r="T232" t="str">
            <v>gpio5</v>
          </cell>
          <cell r="U232" t="str">
            <v>GPIO[20]</v>
          </cell>
          <cell r="V232" t="str">
            <v>sjc</v>
          </cell>
          <cell r="W232" t="str">
            <v>DE_B</v>
          </cell>
          <cell r="X232" t="str">
            <v>sjc.sjc_gpucr1_reg[30]</v>
          </cell>
          <cell r="Y232" t="str">
            <v>pl301_sim_mx6sl_per1</v>
          </cell>
          <cell r="Z232" t="str">
            <v>HADDR[17]</v>
          </cell>
          <cell r="AA232" t="str">
            <v>sjc.sjc_gpucr1_reg[11]</v>
          </cell>
        </row>
        <row r="237">
          <cell r="J237" t="str">
            <v>usdhc3</v>
          </cell>
          <cell r="K237" t="str">
            <v>DAT2</v>
          </cell>
          <cell r="L237" t="str">
            <v>audmux</v>
          </cell>
          <cell r="M237" t="str">
            <v>AUD5_TXFS</v>
          </cell>
          <cell r="N237" t="str">
            <v>kpp</v>
          </cell>
          <cell r="O237" t="str">
            <v>COL[7]</v>
          </cell>
          <cell r="P237" t="str">
            <v>csi</v>
          </cell>
          <cell r="Q237" t="str">
            <v>D[14]</v>
          </cell>
          <cell r="R237" t="str">
            <v>epit1</v>
          </cell>
          <cell r="S237" t="str">
            <v>EPITO</v>
          </cell>
          <cell r="T237" t="str">
            <v>gpio5</v>
          </cell>
          <cell r="U237" t="str">
            <v>GPIO[16]</v>
          </cell>
          <cell r="V237" t="str">
            <v>usb</v>
          </cell>
          <cell r="W237" t="str">
            <v>USBOTG2_OC</v>
          </cell>
          <cell r="Y237" t="str">
            <v>pl301_sim_mx6sl_per1</v>
          </cell>
          <cell r="Z237" t="str">
            <v>HADDR[14]</v>
          </cell>
          <cell r="AA237" t="str">
            <v>sjc.sjc_gpucr1_reg[11]</v>
          </cell>
        </row>
        <row r="239">
          <cell r="J239" t="str">
            <v>usdhc3</v>
          </cell>
          <cell r="K239" t="str">
            <v>DAT3</v>
          </cell>
          <cell r="L239" t="str">
            <v>audmux</v>
          </cell>
          <cell r="M239" t="str">
            <v>AUD5_TXD</v>
          </cell>
          <cell r="N239" t="str">
            <v>kpp</v>
          </cell>
          <cell r="O239" t="str">
            <v>ROW[7]</v>
          </cell>
          <cell r="P239" t="str">
            <v>csi</v>
          </cell>
          <cell r="Q239" t="str">
            <v>D[15]</v>
          </cell>
          <cell r="R239" t="str">
            <v>epit2</v>
          </cell>
          <cell r="S239" t="str">
            <v>EPITO</v>
          </cell>
          <cell r="T239" t="str">
            <v>gpio5</v>
          </cell>
          <cell r="U239" t="str">
            <v>GPIO[17]</v>
          </cell>
          <cell r="V239" t="str">
            <v>usb</v>
          </cell>
          <cell r="W239" t="str">
            <v>USBOTG1_OC</v>
          </cell>
          <cell r="Y239" t="str">
            <v>pl301_sim_mx6sl_per1</v>
          </cell>
          <cell r="Z239" t="str">
            <v>HADDR[12]</v>
          </cell>
          <cell r="AA239" t="str">
            <v>sjc.sjc_gpucr1_reg[11]</v>
          </cell>
        </row>
        <row r="241">
          <cell r="J241" t="str">
            <v>i2c1</v>
          </cell>
          <cell r="K241" t="str">
            <v>SCL</v>
          </cell>
          <cell r="L241" t="str">
            <v>uart1</v>
          </cell>
          <cell r="M241" t="str">
            <v>RTS</v>
          </cell>
          <cell r="N241" t="str">
            <v>ecspi3</v>
          </cell>
          <cell r="O241" t="str">
            <v>SS2</v>
          </cell>
          <cell r="P241" t="str">
            <v>enet1</v>
          </cell>
          <cell r="Q241" t="str">
            <v>RDATA[0]</v>
          </cell>
          <cell r="R241" t="str">
            <v>usdhc3</v>
          </cell>
          <cell r="S241" t="str">
            <v>RST</v>
          </cell>
          <cell r="T241" t="str">
            <v>gpio3</v>
          </cell>
          <cell r="U241" t="str">
            <v>GPIO[12]</v>
          </cell>
          <cell r="V241" t="str">
            <v>ecspi1</v>
          </cell>
          <cell r="W241" t="str">
            <v>SS1</v>
          </cell>
          <cell r="Y241" t="str">
            <v>pl301_sim_mx6sl_per1</v>
          </cell>
          <cell r="Z241" t="str">
            <v>HSIZE[0]</v>
          </cell>
          <cell r="AA241" t="str">
            <v xml:space="preserve">sjc.sjc_gpucr1_reg[11]  </v>
          </cell>
        </row>
        <row r="242">
          <cell r="J242" t="str">
            <v>i2c1</v>
          </cell>
          <cell r="K242" t="str">
            <v>SDA</v>
          </cell>
          <cell r="L242" t="str">
            <v>uart1</v>
          </cell>
          <cell r="M242" t="str">
            <v>CTS</v>
          </cell>
          <cell r="N242" t="str">
            <v>ecspi3</v>
          </cell>
          <cell r="O242" t="str">
            <v>SS3</v>
          </cell>
          <cell r="P242" t="str">
            <v>enet1</v>
          </cell>
          <cell r="Q242" t="str">
            <v>TX_EN</v>
          </cell>
          <cell r="R242" t="str">
            <v>usdhc3</v>
          </cell>
          <cell r="S242" t="str">
            <v>VSELECT</v>
          </cell>
          <cell r="T242" t="str">
            <v>gpio3</v>
          </cell>
          <cell r="U242" t="str">
            <v>GPIO[13]</v>
          </cell>
          <cell r="V242" t="str">
            <v>ecspi1</v>
          </cell>
          <cell r="W242" t="str">
            <v>SS2</v>
          </cell>
          <cell r="Y242" t="str">
            <v>pl301_sim_mx6sl_per1</v>
          </cell>
          <cell r="Z242" t="str">
            <v>HSIZE[1]</v>
          </cell>
          <cell r="AA242" t="str">
            <v xml:space="preserve">sjc.sjc_gpucr1_reg[11]  </v>
          </cell>
        </row>
        <row r="243">
          <cell r="J243" t="str">
            <v>anatop</v>
          </cell>
          <cell r="K243" t="str">
            <v>ANATOP_24M_OUT</v>
          </cell>
          <cell r="L243" t="str">
            <v>i2c3</v>
          </cell>
          <cell r="M243" t="str">
            <v>SCL</v>
          </cell>
          <cell r="N243" t="str">
            <v>pwm3</v>
          </cell>
          <cell r="O243" t="str">
            <v>PWMO</v>
          </cell>
          <cell r="P243" t="str">
            <v>anatop</v>
          </cell>
          <cell r="Q243" t="str">
            <v>USBOTG2_ID</v>
          </cell>
          <cell r="R243" t="str">
            <v>ccm</v>
          </cell>
          <cell r="S243" t="str">
            <v>PMIC_RDY</v>
          </cell>
          <cell r="T243" t="str">
            <v>gpio3</v>
          </cell>
          <cell r="U243" t="str">
            <v>GPIO[21]</v>
          </cell>
          <cell r="V243" t="str">
            <v>usdhc3</v>
          </cell>
          <cell r="W243" t="str">
            <v>WP</v>
          </cell>
          <cell r="Y243" t="str">
            <v>tpsmp</v>
          </cell>
          <cell r="Z243" t="str">
            <v>HDATA[19]</v>
          </cell>
          <cell r="AA243" t="str">
            <v xml:space="preserve">sjc.sjc_gpucr1_reg[11]  </v>
          </cell>
        </row>
        <row r="244">
          <cell r="J244" t="str">
            <v>anatop</v>
          </cell>
          <cell r="K244" t="str">
            <v>ANATOP_32K_OUT</v>
          </cell>
          <cell r="L244" t="str">
            <v>i2c3</v>
          </cell>
          <cell r="M244" t="str">
            <v>SDA</v>
          </cell>
          <cell r="N244" t="str">
            <v>pwm4</v>
          </cell>
          <cell r="O244" t="str">
            <v>PWMO</v>
          </cell>
          <cell r="P244" t="str">
            <v>anatop</v>
          </cell>
          <cell r="Q244" t="str">
            <v>USBOTG1_ID</v>
          </cell>
          <cell r="R244" t="str">
            <v>usdhc1</v>
          </cell>
          <cell r="S244" t="str">
            <v>LCTL</v>
          </cell>
          <cell r="T244" t="str">
            <v>gpio3</v>
          </cell>
          <cell r="U244" t="str">
            <v>GPIO[22]</v>
          </cell>
          <cell r="V244" t="str">
            <v>usdhc3</v>
          </cell>
          <cell r="W244" t="str">
            <v>CD</v>
          </cell>
          <cell r="Y244" t="str">
            <v>observe_mux</v>
          </cell>
          <cell r="Z244" t="str">
            <v>OUT[3]</v>
          </cell>
        </row>
        <row r="247">
          <cell r="J247" t="str">
            <v>sjc</v>
          </cell>
          <cell r="K247" t="str">
            <v>MOD</v>
          </cell>
        </row>
        <row r="248">
          <cell r="J248" t="str">
            <v>sjc</v>
          </cell>
          <cell r="K248" t="str">
            <v>TCK</v>
          </cell>
        </row>
        <row r="249">
          <cell r="J249" t="str">
            <v>sjc</v>
          </cell>
          <cell r="K249" t="str">
            <v>TDI</v>
          </cell>
        </row>
        <row r="251">
          <cell r="J251" t="str">
            <v>sjc</v>
          </cell>
          <cell r="K251" t="str">
            <v>TMS</v>
          </cell>
        </row>
        <row r="252">
          <cell r="J252" t="str">
            <v>sjc</v>
          </cell>
          <cell r="K252" t="str">
            <v>TDO</v>
          </cell>
        </row>
        <row r="253">
          <cell r="J253" t="str">
            <v>sjc</v>
          </cell>
          <cell r="K253" t="str">
            <v>TRSTB</v>
          </cell>
        </row>
        <row r="256">
          <cell r="J256" t="str">
            <v>snvs_lp_wrapper</v>
          </cell>
          <cell r="K256" t="str">
            <v>SNVS_WAKEUP_ALARM</v>
          </cell>
        </row>
        <row r="257">
          <cell r="J257" t="str">
            <v>src</v>
          </cell>
          <cell r="K257" t="str">
            <v>BOOT_MODE[1]</v>
          </cell>
        </row>
        <row r="258">
          <cell r="J258" t="str">
            <v>src</v>
          </cell>
          <cell r="K258" t="str">
            <v>BOOT_MODE[0]</v>
          </cell>
        </row>
        <row r="259">
          <cell r="J259" t="str">
            <v>src</v>
          </cell>
          <cell r="K259" t="str">
            <v>POR_B</v>
          </cell>
        </row>
        <row r="260">
          <cell r="J260" t="str">
            <v>ccm</v>
          </cell>
          <cell r="K260" t="str">
            <v>PMIC_VSTBY_REQ</v>
          </cell>
        </row>
        <row r="261">
          <cell r="J261" t="str">
            <v>tcu</v>
          </cell>
          <cell r="K261" t="str">
            <v>TEST_MODE</v>
          </cell>
        </row>
        <row r="262">
          <cell r="J262" t="str">
            <v>snvs_lp_wrapper</v>
          </cell>
          <cell r="K262" t="str">
            <v>SNVS_TD1</v>
          </cell>
        </row>
        <row r="263">
          <cell r="J263" t="str">
            <v>src</v>
          </cell>
          <cell r="K263" t="str">
            <v>RESET_B</v>
          </cell>
        </row>
        <row r="266">
          <cell r="K266" t="str">
            <v>vddreg3p0_out</v>
          </cell>
        </row>
        <row r="267">
          <cell r="K267" t="str">
            <v>usb_uh1_vbus</v>
          </cell>
        </row>
        <row r="268">
          <cell r="K268" t="str">
            <v>VSS_1</v>
          </cell>
        </row>
        <row r="269">
          <cell r="K269" t="str">
            <v>usb_otg_vbus</v>
          </cell>
        </row>
        <row r="270">
          <cell r="K270" t="str">
            <v>usb_uh1_dn</v>
          </cell>
        </row>
        <row r="271">
          <cell r="K271" t="str">
            <v>VSS_2</v>
          </cell>
        </row>
        <row r="272">
          <cell r="K272" t="str">
            <v>usb_uh1_dp</v>
          </cell>
        </row>
        <row r="273">
          <cell r="K273" t="str">
            <v>gnd2p5</v>
          </cell>
        </row>
        <row r="274">
          <cell r="K274" t="str">
            <v>usb_uh1_gnd</v>
          </cell>
        </row>
        <row r="275">
          <cell r="K275" t="str">
            <v xml:space="preserve">rtc_xtali </v>
          </cell>
        </row>
        <row r="276">
          <cell r="K276" t="str">
            <v>usb_otg_gnd</v>
          </cell>
        </row>
        <row r="277">
          <cell r="K277" t="str">
            <v xml:space="preserve">rtc_xtalo </v>
          </cell>
        </row>
        <row r="278">
          <cell r="K278" t="str">
            <v>usb_otg_dn</v>
          </cell>
        </row>
        <row r="279">
          <cell r="K279" t="str">
            <v>gnd1p1</v>
          </cell>
        </row>
        <row r="280">
          <cell r="K280" t="str">
            <v>usb_otg_dp</v>
          </cell>
        </row>
        <row r="281">
          <cell r="K281" t="str">
            <v>vddreg2p5_out</v>
          </cell>
        </row>
        <row r="282">
          <cell r="K282" t="str">
            <v>gnd_kel0</v>
          </cell>
        </row>
        <row r="283">
          <cell r="K283" t="str">
            <v>gnd1p1</v>
          </cell>
        </row>
        <row r="284">
          <cell r="K284" t="str">
            <v>xtali</v>
          </cell>
        </row>
        <row r="285">
          <cell r="K285" t="str">
            <v>vddreg1p1_out</v>
          </cell>
        </row>
        <row r="286">
          <cell r="K286" t="str">
            <v>xtalo</v>
          </cell>
        </row>
        <row r="287">
          <cell r="K287" t="str">
            <v>gnd2p5</v>
          </cell>
        </row>
        <row r="288">
          <cell r="K288" t="str">
            <v>vddregrtc_out</v>
          </cell>
        </row>
        <row r="289">
          <cell r="K289" t="str">
            <v>vddreg2p5_out</v>
          </cell>
        </row>
        <row r="290">
          <cell r="K290" t="str">
            <v>nvcc_battery</v>
          </cell>
        </row>
        <row r="291">
          <cell r="K291" t="str">
            <v>vddreg2p5_in</v>
          </cell>
        </row>
        <row r="292">
          <cell r="K292" t="str">
            <v>gpanaio</v>
          </cell>
        </row>
        <row r="293">
          <cell r="K293" t="str">
            <v>vddreg1p1_out</v>
          </cell>
        </row>
        <row r="294">
          <cell r="K294" t="str">
            <v>usb_otg_chrg_det_b</v>
          </cell>
        </row>
        <row r="295">
          <cell r="K295" t="str">
            <v>vddreg2p5_in</v>
          </cell>
        </row>
        <row r="296">
          <cell r="K296" t="str">
            <v>VSS_3</v>
          </cell>
        </row>
        <row r="297">
          <cell r="K297" t="str">
            <v>anaclk1_b</v>
          </cell>
        </row>
        <row r="298">
          <cell r="K298" t="str">
            <v>anaclk1</v>
          </cell>
        </row>
        <row r="299">
          <cell r="K299" t="str">
            <v>vddreg2p5_out</v>
          </cell>
        </row>
        <row r="301">
          <cell r="J301" t="str">
            <v>usdhc2</v>
          </cell>
          <cell r="K301" t="str">
            <v>DAT5</v>
          </cell>
          <cell r="L301" t="str">
            <v>usdhc3</v>
          </cell>
          <cell r="M301" t="str">
            <v>DAT5</v>
          </cell>
          <cell r="N301" t="str">
            <v>uart2</v>
          </cell>
          <cell r="O301" t="str">
            <v>TXD_MUX</v>
          </cell>
          <cell r="P301" t="str">
            <v>csi</v>
          </cell>
          <cell r="Q301" t="str">
            <v>D[7]</v>
          </cell>
          <cell r="R301" t="str">
            <v>spdif</v>
          </cell>
          <cell r="S301" t="str">
            <v>IN1</v>
          </cell>
          <cell r="T301" t="str">
            <v>gpio4</v>
          </cell>
          <cell r="U301" t="str">
            <v>GPIO[31]</v>
          </cell>
          <cell r="V301" t="str">
            <v>mmdc</v>
          </cell>
          <cell r="W301" t="str">
            <v>MMDC_DEBUG[35]</v>
          </cell>
          <cell r="Y301" t="str">
            <v>pl301_sim_mx6sl_per1</v>
          </cell>
          <cell r="Z301" t="str">
            <v>HADDR[20]</v>
          </cell>
          <cell r="AA301" t="str">
            <v>sjc.sjc_gpucr1_reg[11]</v>
          </cell>
        </row>
        <row r="303">
          <cell r="J303" t="str">
            <v>usdhc2</v>
          </cell>
          <cell r="K303" t="str">
            <v>DAT0</v>
          </cell>
          <cell r="L303" t="str">
            <v>audmux</v>
          </cell>
          <cell r="M303" t="str">
            <v>AUD4_RXD</v>
          </cell>
          <cell r="N303" t="str">
            <v>ecspi3</v>
          </cell>
          <cell r="O303" t="str">
            <v>MOSI</v>
          </cell>
          <cell r="P303" t="str">
            <v>csi</v>
          </cell>
          <cell r="Q303" t="str">
            <v>D[2]</v>
          </cell>
          <cell r="R303" t="str">
            <v>uart5</v>
          </cell>
          <cell r="S303" t="str">
            <v>RTS</v>
          </cell>
          <cell r="T303" t="str">
            <v>gpio5</v>
          </cell>
          <cell r="U303" t="str">
            <v>GPIO[1]</v>
          </cell>
          <cell r="V303" t="str">
            <v>anatop</v>
          </cell>
          <cell r="W303" t="str">
            <v>ANATOP_TESTO[15]</v>
          </cell>
          <cell r="X303" t="str">
            <v>sjc.sjc_gpucr1_reg[23]</v>
          </cell>
          <cell r="Y303" t="str">
            <v>pl301_sim_mx6sl_per1</v>
          </cell>
          <cell r="Z303" t="str">
            <v>HPROT[0]</v>
          </cell>
          <cell r="AA303" t="str">
            <v>sjc.sjc_gpucr1_reg[11]</v>
          </cell>
        </row>
        <row r="305">
          <cell r="J305" t="str">
            <v>usdhc2</v>
          </cell>
          <cell r="K305" t="str">
            <v>DAT6</v>
          </cell>
          <cell r="L305" t="str">
            <v>usdhc3</v>
          </cell>
          <cell r="M305" t="str">
            <v>DAT6</v>
          </cell>
          <cell r="N305" t="str">
            <v>uart2</v>
          </cell>
          <cell r="O305" t="str">
            <v>RTS</v>
          </cell>
          <cell r="P305" t="str">
            <v>csi</v>
          </cell>
          <cell r="Q305" t="str">
            <v>D[8]</v>
          </cell>
          <cell r="R305" t="str">
            <v>usdhc2</v>
          </cell>
          <cell r="S305" t="str">
            <v>WP</v>
          </cell>
          <cell r="T305" t="str">
            <v>gpio4</v>
          </cell>
          <cell r="U305" t="str">
            <v>GPIO[29]</v>
          </cell>
          <cell r="V305" t="str">
            <v>mmdc</v>
          </cell>
          <cell r="W305" t="str">
            <v>MMDC_DEBUG[34]</v>
          </cell>
          <cell r="Y305" t="str">
            <v>pl301_sim_mx6sl_per1</v>
          </cell>
          <cell r="Z305" t="str">
            <v>HADDR[19]</v>
          </cell>
          <cell r="AA305" t="str">
            <v>sjc.sjc_gpucr1_reg[11]</v>
          </cell>
        </row>
        <row r="307">
          <cell r="J307" t="str">
            <v>usdhc2</v>
          </cell>
          <cell r="K307" t="str">
            <v>CLK</v>
          </cell>
          <cell r="L307" t="str">
            <v>audmux</v>
          </cell>
          <cell r="M307" t="str">
            <v>AUD4_RXFS</v>
          </cell>
          <cell r="N307" t="str">
            <v>ecspi3</v>
          </cell>
          <cell r="O307" t="str">
            <v>SCLK</v>
          </cell>
          <cell r="P307" t="str">
            <v>csi</v>
          </cell>
          <cell r="Q307" t="str">
            <v>D[0]</v>
          </cell>
          <cell r="R307" t="str">
            <v>osc32k</v>
          </cell>
          <cell r="S307" t="str">
            <v>32K_OUT</v>
          </cell>
          <cell r="T307" t="str">
            <v>gpio5</v>
          </cell>
          <cell r="U307" t="str">
            <v>GPIO[5]</v>
          </cell>
          <cell r="V307" t="str">
            <v>anatop</v>
          </cell>
          <cell r="W307" t="str">
            <v>ANATOP_TESTO[13]</v>
          </cell>
          <cell r="X307" t="str">
            <v>sjc.sjc_gpucr1_reg[23]</v>
          </cell>
          <cell r="Y307" t="str">
            <v>pl301_sim_mx6sl_per1</v>
          </cell>
          <cell r="Z307" t="str">
            <v>HPROT[1]</v>
          </cell>
          <cell r="AA307" t="str">
            <v>sjc.sjc_gpucr1_reg[11]</v>
          </cell>
        </row>
        <row r="309">
          <cell r="J309" t="str">
            <v>usdhc2</v>
          </cell>
          <cell r="K309" t="str">
            <v>DAT2</v>
          </cell>
          <cell r="L309" t="str">
            <v>audmux</v>
          </cell>
          <cell r="M309" t="str">
            <v>AUD4_TXFS</v>
          </cell>
          <cell r="N309" t="str">
            <v>enet1</v>
          </cell>
          <cell r="O309" t="str">
            <v>COL</v>
          </cell>
          <cell r="P309" t="str">
            <v>csi</v>
          </cell>
          <cell r="Q309" t="str">
            <v>D[4]</v>
          </cell>
          <cell r="R309" t="str">
            <v>uart5</v>
          </cell>
          <cell r="S309" t="str">
            <v>RXD_MUX</v>
          </cell>
          <cell r="T309" t="str">
            <v>gpio5</v>
          </cell>
          <cell r="U309" t="str">
            <v>GPIO[3]</v>
          </cell>
          <cell r="V309" t="str">
            <v>mmdc</v>
          </cell>
          <cell r="W309" t="str">
            <v>MMDC_DEBUG[38]</v>
          </cell>
          <cell r="Y309" t="str">
            <v>pl301_sim_mx6sl_per1</v>
          </cell>
          <cell r="Z309" t="str">
            <v>HADDR[22]</v>
          </cell>
          <cell r="AA309" t="str">
            <v>sjc.sjc_gpucr1_reg[11]</v>
          </cell>
        </row>
        <row r="311">
          <cell r="J311" t="str">
            <v>usdhc2</v>
          </cell>
          <cell r="K311" t="str">
            <v>DAT1</v>
          </cell>
          <cell r="L311" t="str">
            <v>audmux</v>
          </cell>
          <cell r="M311" t="str">
            <v>AUD4_TXC</v>
          </cell>
          <cell r="N311" t="str">
            <v>ecspi3</v>
          </cell>
          <cell r="O311" t="str">
            <v>MISO</v>
          </cell>
          <cell r="P311" t="str">
            <v>csi</v>
          </cell>
          <cell r="Q311" t="str">
            <v>D[3]</v>
          </cell>
          <cell r="R311" t="str">
            <v>uart5</v>
          </cell>
          <cell r="S311" t="str">
            <v>CTS</v>
          </cell>
          <cell r="T311" t="str">
            <v>gpio4</v>
          </cell>
          <cell r="U311" t="str">
            <v>GPIO[30]</v>
          </cell>
          <cell r="V311" t="str">
            <v>mmdc</v>
          </cell>
          <cell r="W311" t="str">
            <v>MMDC_DEBUG[39]</v>
          </cell>
          <cell r="Y311" t="str">
            <v>pl301_sim_mx6sl_per1</v>
          </cell>
          <cell r="Z311" t="str">
            <v>HBURST[1]</v>
          </cell>
          <cell r="AA311" t="str">
            <v>sjc.sjc_gpucr1_reg[11]</v>
          </cell>
        </row>
        <row r="315">
          <cell r="J315" t="str">
            <v>usdhc2</v>
          </cell>
          <cell r="K315" t="str">
            <v>DAT3</v>
          </cell>
          <cell r="L315" t="str">
            <v>audmux</v>
          </cell>
          <cell r="M315" t="str">
            <v>AUD4_TXD</v>
          </cell>
          <cell r="N315" t="str">
            <v>enet1</v>
          </cell>
          <cell r="O315" t="str">
            <v>RX_CLK</v>
          </cell>
          <cell r="P315" t="str">
            <v>csi</v>
          </cell>
          <cell r="Q315" t="str">
            <v>D[5]</v>
          </cell>
          <cell r="R315" t="str">
            <v>uart5</v>
          </cell>
          <cell r="S315" t="str">
            <v>TXD_MUX</v>
          </cell>
          <cell r="T315" t="str">
            <v>gpio4</v>
          </cell>
          <cell r="U315" t="str">
            <v>GPIO[28]</v>
          </cell>
          <cell r="V315" t="str">
            <v>mmdc</v>
          </cell>
          <cell r="W315" t="str">
            <v>MMDC_DEBUG[37]</v>
          </cell>
          <cell r="Y315" t="str">
            <v>pl301_sim_mx6sl_per1</v>
          </cell>
          <cell r="Z315" t="str">
            <v>HBURST[0]</v>
          </cell>
          <cell r="AA315" t="str">
            <v>sjc.sjc_gpucr1_reg[11]</v>
          </cell>
        </row>
        <row r="320">
          <cell r="J320" t="str">
            <v>usdhc2</v>
          </cell>
          <cell r="K320" t="str">
            <v>DAT7</v>
          </cell>
          <cell r="L320" t="str">
            <v>usdhc3</v>
          </cell>
          <cell r="M320" t="str">
            <v>DAT7</v>
          </cell>
          <cell r="N320" t="str">
            <v>uart2</v>
          </cell>
          <cell r="O320" t="str">
            <v>CTS</v>
          </cell>
          <cell r="P320" t="str">
            <v>csi</v>
          </cell>
          <cell r="Q320" t="str">
            <v>D[9]</v>
          </cell>
          <cell r="R320" t="str">
            <v>usdhc2</v>
          </cell>
          <cell r="S320" t="str">
            <v>CD</v>
          </cell>
          <cell r="T320" t="str">
            <v>gpio5</v>
          </cell>
          <cell r="U320" t="str">
            <v>GPIO[0]</v>
          </cell>
          <cell r="V320" t="str">
            <v>mmdc</v>
          </cell>
          <cell r="W320" t="str">
            <v>MMDC_DEBUG[33]</v>
          </cell>
          <cell r="Y320" t="str">
            <v>pl301_sim_mx6sl_per1</v>
          </cell>
          <cell r="Z320" t="str">
            <v>HADDR[16]</v>
          </cell>
          <cell r="AA320" t="str">
            <v>sjc.sjc_gpucr1_reg[11]</v>
          </cell>
        </row>
        <row r="321">
          <cell r="J321" t="str">
            <v>usdhc2</v>
          </cell>
          <cell r="K321" t="str">
            <v>CMD</v>
          </cell>
          <cell r="L321" t="str">
            <v>audmux</v>
          </cell>
          <cell r="M321" t="str">
            <v>AUD4_RXC</v>
          </cell>
          <cell r="N321" t="str">
            <v>ecspi3</v>
          </cell>
          <cell r="O321" t="str">
            <v>SS0</v>
          </cell>
          <cell r="P321" t="str">
            <v>csi</v>
          </cell>
          <cell r="Q321" t="str">
            <v>D[1]</v>
          </cell>
          <cell r="R321" t="str">
            <v>epit1</v>
          </cell>
          <cell r="S321" t="str">
            <v>EPITO</v>
          </cell>
          <cell r="T321" t="str">
            <v>gpio5</v>
          </cell>
          <cell r="U321" t="str">
            <v>GPIO[4]</v>
          </cell>
          <cell r="V321" t="str">
            <v>anatop</v>
          </cell>
          <cell r="W321" t="str">
            <v>ANATOP_TESTO[14]</v>
          </cell>
          <cell r="X321" t="str">
            <v>sjc.sjc_gpucr1_reg[23]</v>
          </cell>
          <cell r="Y321" t="str">
            <v>pl301_sim_mx6sl_per1</v>
          </cell>
          <cell r="Z321" t="str">
            <v>HADDR[21]</v>
          </cell>
          <cell r="AA321" t="str">
            <v>sjc.sjc_gpucr1_reg[11]</v>
          </cell>
        </row>
        <row r="322">
          <cell r="J322" t="str">
            <v>usdhc2</v>
          </cell>
          <cell r="K322" t="str">
            <v>RST</v>
          </cell>
          <cell r="N322" t="str">
            <v>wdog2</v>
          </cell>
          <cell r="O322" t="str">
            <v>WDOG_B</v>
          </cell>
          <cell r="P322" t="str">
            <v>spdif</v>
          </cell>
          <cell r="Q322" t="str">
            <v>OUT1</v>
          </cell>
          <cell r="R322" t="str">
            <v>csi</v>
          </cell>
          <cell r="S322" t="str">
            <v>MCLK</v>
          </cell>
          <cell r="T322" t="str">
            <v>gpio4</v>
          </cell>
          <cell r="U322" t="str">
            <v>GPIO[27]</v>
          </cell>
          <cell r="V322" t="str">
            <v>anatop</v>
          </cell>
          <cell r="W322" t="str">
            <v>ANATOP_TESTO[12]</v>
          </cell>
          <cell r="X322" t="str">
            <v>sjc.sjc_gpucr1_reg[23]</v>
          </cell>
          <cell r="Y322" t="str">
            <v>pl301_sim_mx6sl_per1</v>
          </cell>
          <cell r="Z322" t="str">
            <v>HBURST[2]</v>
          </cell>
          <cell r="AA322" t="str">
            <v>sjc.sjc_gpucr1_reg[11]</v>
          </cell>
        </row>
        <row r="323">
          <cell r="J323" t="str">
            <v>usdhc2</v>
          </cell>
          <cell r="K323" t="str">
            <v>DAT4</v>
          </cell>
          <cell r="L323" t="str">
            <v>usdhc3</v>
          </cell>
          <cell r="M323" t="str">
            <v>DAT4</v>
          </cell>
          <cell r="N323" t="str">
            <v>uart2</v>
          </cell>
          <cell r="O323" t="str">
            <v>RXD_MUX</v>
          </cell>
          <cell r="P323" t="str">
            <v>csi</v>
          </cell>
          <cell r="Q323" t="str">
            <v>D[6]</v>
          </cell>
          <cell r="R323" t="str">
            <v>spdif</v>
          </cell>
          <cell r="S323" t="str">
            <v>OUT1</v>
          </cell>
          <cell r="T323" t="str">
            <v>gpio5</v>
          </cell>
          <cell r="U323" t="str">
            <v>GPIO[2]</v>
          </cell>
          <cell r="V323" t="str">
            <v>mmdc</v>
          </cell>
          <cell r="W323" t="str">
            <v>MMDC_DEBUG[36]</v>
          </cell>
          <cell r="Y323" t="str">
            <v>pl301_sim_mx6sl_per1</v>
          </cell>
          <cell r="Z323" t="str">
            <v>HADDR[10]</v>
          </cell>
          <cell r="AA323" t="str">
            <v>sjc.sjc_gpucr1_reg[11]</v>
          </cell>
        </row>
        <row r="373">
          <cell r="J373" t="str">
            <v>lcdif1</v>
          </cell>
          <cell r="K373" t="str">
            <v>DAT[5]</v>
          </cell>
          <cell r="L373" t="str">
            <v>ecspi1</v>
          </cell>
          <cell r="M373" t="str">
            <v>SS2</v>
          </cell>
          <cell r="N373" t="str">
            <v>csi</v>
          </cell>
          <cell r="O373" t="str">
            <v>HSYNC</v>
          </cell>
          <cell r="P373" t="str">
            <v>weim</v>
          </cell>
          <cell r="Q373" t="str">
            <v>WEIM_CS[3]</v>
          </cell>
          <cell r="R373" t="str">
            <v>audmux</v>
          </cell>
          <cell r="S373" t="str">
            <v>AUD4_TXFS</v>
          </cell>
          <cell r="T373" t="str">
            <v>gpio2</v>
          </cell>
          <cell r="U373" t="str">
            <v>GPIO[25]</v>
          </cell>
          <cell r="V373" t="str">
            <v>kitten</v>
          </cell>
          <cell r="W373" t="str">
            <v>TRACE[5]</v>
          </cell>
          <cell r="Y373" t="str">
            <v>src</v>
          </cell>
          <cell r="Z373" t="str">
            <v>BT_CFG[5]</v>
          </cell>
          <cell r="AA373" t="str">
            <v>~src.system_rst_b</v>
          </cell>
        </row>
        <row r="374">
          <cell r="J374" t="str">
            <v>lcdif1</v>
          </cell>
          <cell r="K374" t="str">
            <v>DAT[0]</v>
          </cell>
          <cell r="L374" t="str">
            <v>ecspi1</v>
          </cell>
          <cell r="M374" t="str">
            <v>MOSI</v>
          </cell>
          <cell r="N374" t="str">
            <v>anatop</v>
          </cell>
          <cell r="O374" t="str">
            <v>USBOTG2_ID</v>
          </cell>
          <cell r="P374" t="str">
            <v>pwm1</v>
          </cell>
          <cell r="Q374" t="str">
            <v>PWMO</v>
          </cell>
          <cell r="R374" t="str">
            <v>uart5</v>
          </cell>
          <cell r="S374" t="str">
            <v>DTR</v>
          </cell>
          <cell r="T374" t="str">
            <v>gpio2</v>
          </cell>
          <cell r="U374" t="str">
            <v>GPIO[20]</v>
          </cell>
          <cell r="V374" t="str">
            <v>kitten</v>
          </cell>
          <cell r="W374" t="str">
            <v>TRACE[0]</v>
          </cell>
          <cell r="Y374" t="str">
            <v>src</v>
          </cell>
          <cell r="Z374" t="str">
            <v>BT_CFG[0]</v>
          </cell>
          <cell r="AA374" t="str">
            <v>~src.system_rst_b</v>
          </cell>
        </row>
        <row r="376">
          <cell r="J376" t="str">
            <v>lcdif1</v>
          </cell>
          <cell r="K376" t="str">
            <v>DAT[1]</v>
          </cell>
          <cell r="L376" t="str">
            <v>ecspi1</v>
          </cell>
          <cell r="M376" t="str">
            <v>MISO</v>
          </cell>
          <cell r="N376" t="str">
            <v>anatop</v>
          </cell>
          <cell r="O376" t="str">
            <v>USBOTG1_ID</v>
          </cell>
          <cell r="P376" t="str">
            <v>pwm2</v>
          </cell>
          <cell r="Q376" t="str">
            <v>PWMO</v>
          </cell>
          <cell r="R376" t="str">
            <v>audmux</v>
          </cell>
          <cell r="S376" t="str">
            <v>AUD4_RXFS</v>
          </cell>
          <cell r="T376" t="str">
            <v>gpio2</v>
          </cell>
          <cell r="U376" t="str">
            <v>GPIO[21]</v>
          </cell>
          <cell r="V376" t="str">
            <v>kitten</v>
          </cell>
          <cell r="W376" t="str">
            <v>TRACE[1]</v>
          </cell>
          <cell r="Y376" t="str">
            <v>src</v>
          </cell>
          <cell r="Z376" t="str">
            <v>BT_CFG[1]</v>
          </cell>
          <cell r="AA376" t="str">
            <v>~src.system_rst_b</v>
          </cell>
        </row>
        <row r="378">
          <cell r="J378" t="str">
            <v>lcdif1</v>
          </cell>
          <cell r="K378" t="str">
            <v>DAT[2]</v>
          </cell>
          <cell r="L378" t="str">
            <v>ecspi1</v>
          </cell>
          <cell r="M378" t="str">
            <v>SS0</v>
          </cell>
          <cell r="N378" t="str">
            <v>epit2</v>
          </cell>
          <cell r="O378" t="str">
            <v>EPITO</v>
          </cell>
          <cell r="P378" t="str">
            <v>pwm3</v>
          </cell>
          <cell r="Q378" t="str">
            <v>PWMO</v>
          </cell>
          <cell r="R378" t="str">
            <v>audmux</v>
          </cell>
          <cell r="S378" t="str">
            <v>AUD4_RXC</v>
          </cell>
          <cell r="T378" t="str">
            <v>gpio2</v>
          </cell>
          <cell r="U378" t="str">
            <v>GPIO[22]</v>
          </cell>
          <cell r="V378" t="str">
            <v>kitten</v>
          </cell>
          <cell r="W378" t="str">
            <v>TRACE[2]</v>
          </cell>
          <cell r="Y378" t="str">
            <v>src</v>
          </cell>
          <cell r="Z378" t="str">
            <v>BT_CFG[2]</v>
          </cell>
          <cell r="AA378" t="str">
            <v>~src.system_rst_b</v>
          </cell>
        </row>
        <row r="379">
          <cell r="J379" t="str">
            <v>lcdif1</v>
          </cell>
          <cell r="K379" t="str">
            <v>DAT[3]</v>
          </cell>
          <cell r="L379" t="str">
            <v>ecspi1</v>
          </cell>
          <cell r="M379" t="str">
            <v>SCLK</v>
          </cell>
          <cell r="N379" t="str">
            <v>uart5</v>
          </cell>
          <cell r="O379" t="str">
            <v>DSR</v>
          </cell>
          <cell r="P379" t="str">
            <v>pwm4</v>
          </cell>
          <cell r="Q379" t="str">
            <v>PWMO</v>
          </cell>
          <cell r="R379" t="str">
            <v>audmux</v>
          </cell>
          <cell r="S379" t="str">
            <v>AUD4_RXD</v>
          </cell>
          <cell r="T379" t="str">
            <v>gpio2</v>
          </cell>
          <cell r="U379" t="str">
            <v>GPIO[23]</v>
          </cell>
          <cell r="V379" t="str">
            <v>kitten</v>
          </cell>
          <cell r="W379" t="str">
            <v>TRACE[3]</v>
          </cell>
          <cell r="Y379" t="str">
            <v>src</v>
          </cell>
          <cell r="Z379" t="str">
            <v>BT_CFG[3]</v>
          </cell>
          <cell r="AA379" t="str">
            <v>~src.system_rst_b</v>
          </cell>
        </row>
        <row r="381">
          <cell r="J381" t="str">
            <v>lcdif1</v>
          </cell>
          <cell r="K381" t="str">
            <v>DAT[6]</v>
          </cell>
          <cell r="L381" t="str">
            <v>ecspi1</v>
          </cell>
          <cell r="M381" t="str">
            <v>SS3</v>
          </cell>
          <cell r="N381" t="str">
            <v>csi</v>
          </cell>
          <cell r="O381" t="str">
            <v>PIXCLK</v>
          </cell>
          <cell r="P381" t="str">
            <v>weim</v>
          </cell>
          <cell r="Q381" t="str">
            <v>WEIM_D[0]</v>
          </cell>
          <cell r="R381" t="str">
            <v>audmux</v>
          </cell>
          <cell r="S381" t="str">
            <v>AUD4_TXD</v>
          </cell>
          <cell r="T381" t="str">
            <v>gpio2</v>
          </cell>
          <cell r="U381" t="str">
            <v>GPIO[26]</v>
          </cell>
          <cell r="V381" t="str">
            <v>kitten</v>
          </cell>
          <cell r="W381" t="str">
            <v>TRACE[6]</v>
          </cell>
          <cell r="Y381" t="str">
            <v>src</v>
          </cell>
          <cell r="Z381" t="str">
            <v>BT_CFG[6]</v>
          </cell>
          <cell r="AA381" t="str">
            <v>~src.system_rst_b</v>
          </cell>
        </row>
        <row r="383">
          <cell r="J383" t="str">
            <v>ecspi2</v>
          </cell>
          <cell r="K383" t="str">
            <v>SCLK</v>
          </cell>
          <cell r="L383" t="str">
            <v>spdif</v>
          </cell>
          <cell r="M383" t="str">
            <v>SPDIF_EXT_CLK</v>
          </cell>
          <cell r="N383" t="str">
            <v>uart3</v>
          </cell>
          <cell r="O383" t="str">
            <v>RXD_MUX</v>
          </cell>
          <cell r="P383" t="str">
            <v>csi</v>
          </cell>
          <cell r="Q383" t="str">
            <v>PIXCLK</v>
          </cell>
          <cell r="R383" t="str">
            <v>usdhc1</v>
          </cell>
          <cell r="S383" t="str">
            <v>RST</v>
          </cell>
          <cell r="T383" t="str">
            <v>gpio4</v>
          </cell>
          <cell r="U383" t="str">
            <v>GPIO[12]</v>
          </cell>
          <cell r="V383" t="str">
            <v>usb</v>
          </cell>
          <cell r="W383" t="str">
            <v>USBOTG2_OC</v>
          </cell>
          <cell r="Y383" t="str">
            <v>tpsmp</v>
          </cell>
          <cell r="Z383" t="str">
            <v>HDATA[21]</v>
          </cell>
          <cell r="AA383" t="str">
            <v xml:space="preserve">sjc.sjc_gpucr1_reg[11]  </v>
          </cell>
        </row>
        <row r="385">
          <cell r="J385" t="str">
            <v>ecspi2</v>
          </cell>
          <cell r="K385" t="str">
            <v>MOSI</v>
          </cell>
          <cell r="L385" t="str">
            <v>sdma</v>
          </cell>
          <cell r="M385" t="str">
            <v>SDMA_EXT_EVENT[1]</v>
          </cell>
          <cell r="N385" t="str">
            <v>uart3</v>
          </cell>
          <cell r="O385" t="str">
            <v>TXD_MUX</v>
          </cell>
          <cell r="P385" t="str">
            <v>csi</v>
          </cell>
          <cell r="Q385" t="str">
            <v>HSYNC</v>
          </cell>
          <cell r="R385" t="str">
            <v>usdhc1</v>
          </cell>
          <cell r="S385" t="str">
            <v>VSELECT</v>
          </cell>
          <cell r="T385" t="str">
            <v>gpio4</v>
          </cell>
          <cell r="U385" t="str">
            <v>GPIO[13]</v>
          </cell>
          <cell r="V385" t="str">
            <v>anatop</v>
          </cell>
          <cell r="W385" t="str">
            <v>ANATOP_TESTO[1]</v>
          </cell>
          <cell r="Y385" t="str">
            <v>tpsmp</v>
          </cell>
          <cell r="Z385" t="str">
            <v>HDATA[22]</v>
          </cell>
          <cell r="AA385" t="str">
            <v xml:space="preserve">sjc.sjc_gpucr1_reg[11]  </v>
          </cell>
        </row>
        <row r="388">
          <cell r="J388" t="str">
            <v>lcdif1</v>
          </cell>
          <cell r="K388" t="str">
            <v>DAT[4]</v>
          </cell>
          <cell r="L388" t="str">
            <v>ecspi1</v>
          </cell>
          <cell r="M388" t="str">
            <v>SS1</v>
          </cell>
          <cell r="N388" t="str">
            <v>csi</v>
          </cell>
          <cell r="O388" t="str">
            <v>VSYNC</v>
          </cell>
          <cell r="P388" t="str">
            <v>wdog2</v>
          </cell>
          <cell r="Q388" t="str">
            <v>WDOG_RST_B_DEB</v>
          </cell>
          <cell r="R388" t="str">
            <v>audmux</v>
          </cell>
          <cell r="S388" t="str">
            <v>AUD4_TXC</v>
          </cell>
          <cell r="T388" t="str">
            <v>gpio2</v>
          </cell>
          <cell r="U388" t="str">
            <v>GPIO[24]</v>
          </cell>
          <cell r="V388" t="str">
            <v>kitten</v>
          </cell>
          <cell r="W388" t="str">
            <v>TRACE[4]</v>
          </cell>
          <cell r="Y388" t="str">
            <v>src</v>
          </cell>
          <cell r="Z388" t="str">
            <v>BT_CFG[4]</v>
          </cell>
          <cell r="AA388" t="str">
            <v>~src.system_rst_b</v>
          </cell>
        </row>
        <row r="390">
          <cell r="J390" t="str">
            <v>lcdif1</v>
          </cell>
          <cell r="K390" t="str">
            <v>DAT[7]</v>
          </cell>
          <cell r="L390" t="str">
            <v>ecspi1</v>
          </cell>
          <cell r="M390" t="str">
            <v>RDY</v>
          </cell>
          <cell r="N390" t="str">
            <v>csi</v>
          </cell>
          <cell r="O390" t="str">
            <v>MCLK</v>
          </cell>
          <cell r="P390" t="str">
            <v>weim</v>
          </cell>
          <cell r="Q390" t="str">
            <v>WEIM_D[1]</v>
          </cell>
          <cell r="R390" t="str">
            <v>audmux</v>
          </cell>
          <cell r="S390" t="str">
            <v>AUDIO_CLK_OUT</v>
          </cell>
          <cell r="T390" t="str">
            <v>gpio2</v>
          </cell>
          <cell r="U390" t="str">
            <v>GPIO[27]</v>
          </cell>
          <cell r="V390" t="str">
            <v>kitten</v>
          </cell>
          <cell r="W390" t="str">
            <v>TRACE[7]</v>
          </cell>
          <cell r="Y390" t="str">
            <v>src</v>
          </cell>
          <cell r="Z390" t="str">
            <v>BT_CFG[7]</v>
          </cell>
          <cell r="AA390" t="str">
            <v>~src.system_rst_b</v>
          </cell>
        </row>
        <row r="391">
          <cell r="J391" t="str">
            <v>lcdif1</v>
          </cell>
          <cell r="K391" t="str">
            <v>CLK</v>
          </cell>
          <cell r="L391" t="str">
            <v>usdhc4</v>
          </cell>
          <cell r="M391" t="str">
            <v>DAT4</v>
          </cell>
          <cell r="N391" t="str">
            <v>lcdif1</v>
          </cell>
          <cell r="O391" t="str">
            <v>WR_RWN</v>
          </cell>
          <cell r="P391" t="str">
            <v>weim</v>
          </cell>
          <cell r="Q391" t="str">
            <v>WEIM_RW</v>
          </cell>
          <cell r="R391" t="str">
            <v>pwm4</v>
          </cell>
          <cell r="S391" t="str">
            <v>PWMO</v>
          </cell>
          <cell r="T391" t="str">
            <v>gpio2</v>
          </cell>
          <cell r="U391" t="str">
            <v>GPIO[15]</v>
          </cell>
          <cell r="V391" t="str">
            <v>src</v>
          </cell>
          <cell r="W391" t="str">
            <v>EARLY_RST</v>
          </cell>
          <cell r="X391" t="str">
            <v>sjc.sjc_gpucr3_reg[14]</v>
          </cell>
          <cell r="Y391" t="str">
            <v>tpsmp</v>
          </cell>
          <cell r="Z391" t="str">
            <v>HTRANS[0]</v>
          </cell>
          <cell r="AA391" t="str">
            <v xml:space="preserve">sjc.sjc_gpucr1_reg[11]  </v>
          </cell>
        </row>
        <row r="392">
          <cell r="J392" t="str">
            <v>lcdif1</v>
          </cell>
          <cell r="K392" t="str">
            <v>DAT[8]</v>
          </cell>
          <cell r="L392" t="str">
            <v>kpp</v>
          </cell>
          <cell r="M392" t="str">
            <v>COL[0]</v>
          </cell>
          <cell r="N392" t="str">
            <v>csi</v>
          </cell>
          <cell r="O392" t="str">
            <v>D[9]</v>
          </cell>
          <cell r="P392" t="str">
            <v>weim</v>
          </cell>
          <cell r="Q392" t="str">
            <v>WEIM_D[2]</v>
          </cell>
          <cell r="R392" t="str">
            <v>ecspi2</v>
          </cell>
          <cell r="S392" t="str">
            <v>SCLK</v>
          </cell>
          <cell r="T392" t="str">
            <v>gpio2</v>
          </cell>
          <cell r="U392" t="str">
            <v>GPIO[28]</v>
          </cell>
          <cell r="V392" t="str">
            <v>kitten</v>
          </cell>
          <cell r="W392" t="str">
            <v>TRACE[8]</v>
          </cell>
          <cell r="Y392" t="str">
            <v>src</v>
          </cell>
          <cell r="Z392" t="str">
            <v>BT_CFG[8]</v>
          </cell>
          <cell r="AA392" t="str">
            <v>~src.system_rst_b</v>
          </cell>
        </row>
        <row r="393">
          <cell r="J393" t="str">
            <v>ecspi2</v>
          </cell>
          <cell r="K393" t="str">
            <v>SS0</v>
          </cell>
          <cell r="L393" t="str">
            <v>ecspi1</v>
          </cell>
          <cell r="M393" t="str">
            <v>SS3</v>
          </cell>
          <cell r="N393" t="str">
            <v>uart3</v>
          </cell>
          <cell r="O393" t="str">
            <v>CTS</v>
          </cell>
          <cell r="P393" t="str">
            <v>csi</v>
          </cell>
          <cell r="Q393" t="str">
            <v>VSYNC</v>
          </cell>
          <cell r="R393" t="str">
            <v>usdhc1</v>
          </cell>
          <cell r="S393" t="str">
            <v>CD</v>
          </cell>
          <cell r="T393" t="str">
            <v>gpio4</v>
          </cell>
          <cell r="U393" t="str">
            <v>GPIO[15]</v>
          </cell>
          <cell r="V393" t="str">
            <v>usb</v>
          </cell>
          <cell r="W393" t="str">
            <v>USBOTG1_PWR</v>
          </cell>
          <cell r="Y393" t="str">
            <v>pl301_sim_mx6sl_per1</v>
          </cell>
          <cell r="Z393" t="str">
            <v>HADDR[24]</v>
          </cell>
          <cell r="AA393" t="str">
            <v xml:space="preserve">sjc.sjc_gpucr1_reg[11]  </v>
          </cell>
        </row>
        <row r="394">
          <cell r="J394" t="str">
            <v>lcdif1</v>
          </cell>
          <cell r="K394" t="str">
            <v>DAT[9]</v>
          </cell>
          <cell r="L394" t="str">
            <v>kpp</v>
          </cell>
          <cell r="M394" t="str">
            <v>ROW[0]</v>
          </cell>
          <cell r="N394" t="str">
            <v>csi</v>
          </cell>
          <cell r="O394" t="str">
            <v>D[8]</v>
          </cell>
          <cell r="P394" t="str">
            <v>weim</v>
          </cell>
          <cell r="Q394" t="str">
            <v>WEIM_D[3]</v>
          </cell>
          <cell r="R394" t="str">
            <v>ecspi2</v>
          </cell>
          <cell r="S394" t="str">
            <v>MOSI</v>
          </cell>
          <cell r="T394" t="str">
            <v>gpio2</v>
          </cell>
          <cell r="U394" t="str">
            <v>GPIO[29]</v>
          </cell>
          <cell r="V394" t="str">
            <v>kitten</v>
          </cell>
          <cell r="W394" t="str">
            <v>TRACE[9]</v>
          </cell>
          <cell r="Y394" t="str">
            <v>src</v>
          </cell>
          <cell r="Z394" t="str">
            <v>BT_CFG[9]</v>
          </cell>
          <cell r="AA394" t="str">
            <v>~src.system_rst_b</v>
          </cell>
        </row>
        <row r="396">
          <cell r="J396" t="str">
            <v>lcdif1</v>
          </cell>
          <cell r="K396" t="str">
            <v>DAT[11]</v>
          </cell>
          <cell r="L396" t="str">
            <v>kpp</v>
          </cell>
          <cell r="M396" t="str">
            <v>ROW[1]</v>
          </cell>
          <cell r="N396" t="str">
            <v>csi</v>
          </cell>
          <cell r="O396" t="str">
            <v>D[6]</v>
          </cell>
          <cell r="P396" t="str">
            <v>weim</v>
          </cell>
          <cell r="Q396" t="str">
            <v>WEIM_D[5]</v>
          </cell>
          <cell r="R396" t="str">
            <v>ecspi2</v>
          </cell>
          <cell r="S396" t="str">
            <v>SS1</v>
          </cell>
          <cell r="T396" t="str">
            <v>gpio2</v>
          </cell>
          <cell r="U396" t="str">
            <v>GPIO[31]</v>
          </cell>
          <cell r="V396" t="str">
            <v>kitten</v>
          </cell>
          <cell r="W396" t="str">
            <v>TRACE[11]</v>
          </cell>
          <cell r="Y396" t="str">
            <v>src</v>
          </cell>
          <cell r="Z396" t="str">
            <v>BT_CFG[11]</v>
          </cell>
          <cell r="AA396" t="str">
            <v>~src.system_rst_b</v>
          </cell>
        </row>
        <row r="399">
          <cell r="J399" t="str">
            <v>ecspi2</v>
          </cell>
          <cell r="K399" t="str">
            <v>MISO</v>
          </cell>
          <cell r="L399" t="str">
            <v>sdma</v>
          </cell>
          <cell r="M399" t="str">
            <v>SDMA_EXT_EVENT[0]</v>
          </cell>
          <cell r="N399" t="str">
            <v>uart3</v>
          </cell>
          <cell r="O399" t="str">
            <v>RTS</v>
          </cell>
          <cell r="P399" t="str">
            <v>csi</v>
          </cell>
          <cell r="Q399" t="str">
            <v>MCLK</v>
          </cell>
          <cell r="R399" t="str">
            <v>usdhc1</v>
          </cell>
          <cell r="S399" t="str">
            <v>WP</v>
          </cell>
          <cell r="T399" t="str">
            <v>gpio4</v>
          </cell>
          <cell r="U399" t="str">
            <v>GPIO[14]</v>
          </cell>
          <cell r="V399" t="str">
            <v>usb</v>
          </cell>
          <cell r="W399" t="str">
            <v>USBOTG1_OC</v>
          </cell>
          <cell r="Y399" t="str">
            <v>tpsmp</v>
          </cell>
          <cell r="Z399" t="str">
            <v>HDATA[23]</v>
          </cell>
          <cell r="AA399" t="str">
            <v xml:space="preserve">sjc.sjc_gpucr1_reg[11]  </v>
          </cell>
        </row>
        <row r="401">
          <cell r="J401" t="str">
            <v>lcdif1</v>
          </cell>
          <cell r="K401" t="str">
            <v>DAT[10]</v>
          </cell>
          <cell r="L401" t="str">
            <v>kpp</v>
          </cell>
          <cell r="M401" t="str">
            <v>COL[1]</v>
          </cell>
          <cell r="N401" t="str">
            <v>csi</v>
          </cell>
          <cell r="O401" t="str">
            <v>D[7]</v>
          </cell>
          <cell r="P401" t="str">
            <v>weim</v>
          </cell>
          <cell r="Q401" t="str">
            <v>WEIM_D[4]</v>
          </cell>
          <cell r="R401" t="str">
            <v>ecspi2</v>
          </cell>
          <cell r="S401" t="str">
            <v>MISO</v>
          </cell>
          <cell r="T401" t="str">
            <v>gpio2</v>
          </cell>
          <cell r="U401" t="str">
            <v>GPIO[30]</v>
          </cell>
          <cell r="V401" t="str">
            <v>kitten</v>
          </cell>
          <cell r="W401" t="str">
            <v>TRACE[10]</v>
          </cell>
          <cell r="Y401" t="str">
            <v>src</v>
          </cell>
          <cell r="Z401" t="str">
            <v>BT_CFG[10]</v>
          </cell>
          <cell r="AA401" t="str">
            <v>~src.system_rst_b</v>
          </cell>
        </row>
        <row r="403">
          <cell r="J403" t="str">
            <v>ecspi1</v>
          </cell>
          <cell r="K403" t="str">
            <v>SCLK</v>
          </cell>
          <cell r="L403" t="str">
            <v>audmux</v>
          </cell>
          <cell r="M403" t="str">
            <v>AUD4_TXD</v>
          </cell>
          <cell r="N403" t="str">
            <v>uart5</v>
          </cell>
          <cell r="O403" t="str">
            <v>RXD_MUX</v>
          </cell>
          <cell r="R403" t="str">
            <v>usdhc2</v>
          </cell>
          <cell r="S403" t="str">
            <v>RST</v>
          </cell>
          <cell r="T403" t="str">
            <v>gpio4</v>
          </cell>
          <cell r="U403" t="str">
            <v>GPIO[8]</v>
          </cell>
          <cell r="V403" t="str">
            <v>usb</v>
          </cell>
          <cell r="W403" t="str">
            <v>USBOTG2_OC</v>
          </cell>
          <cell r="Y403" t="str">
            <v>tpsmp</v>
          </cell>
          <cell r="Z403" t="str">
            <v>HDATA[18]</v>
          </cell>
          <cell r="AA403" t="str">
            <v xml:space="preserve">sjc.sjc_gpucr1_reg[11]  </v>
          </cell>
        </row>
        <row r="405">
          <cell r="J405" t="str">
            <v>ecspi1</v>
          </cell>
          <cell r="K405" t="str">
            <v>MOSI</v>
          </cell>
          <cell r="L405" t="str">
            <v>audmux</v>
          </cell>
          <cell r="M405" t="str">
            <v>AUD4_TXC</v>
          </cell>
          <cell r="N405" t="str">
            <v>uart5</v>
          </cell>
          <cell r="O405" t="str">
            <v>TXD_MUX</v>
          </cell>
          <cell r="R405" t="str">
            <v>usdhc2</v>
          </cell>
          <cell r="S405" t="str">
            <v>VSELECT</v>
          </cell>
          <cell r="T405" t="str">
            <v>gpio4</v>
          </cell>
          <cell r="U405" t="str">
            <v>GPIO[9]</v>
          </cell>
          <cell r="V405" t="str">
            <v>ccm</v>
          </cell>
          <cell r="W405" t="str">
            <v>PLL2_BYP</v>
          </cell>
          <cell r="X405" t="str">
            <v>sjc.sjc_pllbr_reg[1]</v>
          </cell>
          <cell r="Y405" t="str">
            <v>mmdc</v>
          </cell>
          <cell r="Z405" t="str">
            <v>MMDC_DEBUG[49]</v>
          </cell>
        </row>
        <row r="406">
          <cell r="J406" t="str">
            <v>lcdif1</v>
          </cell>
          <cell r="K406" t="str">
            <v>DAT[12]</v>
          </cell>
          <cell r="L406" t="str">
            <v>kpp</v>
          </cell>
          <cell r="M406" t="str">
            <v>COL[2]</v>
          </cell>
          <cell r="N406" t="str">
            <v>csi</v>
          </cell>
          <cell r="O406" t="str">
            <v>D[5]</v>
          </cell>
          <cell r="P406" t="str">
            <v>weim</v>
          </cell>
          <cell r="Q406" t="str">
            <v>WEIM_D[6]</v>
          </cell>
          <cell r="R406" t="str">
            <v>uart5</v>
          </cell>
          <cell r="S406" t="str">
            <v>RTS</v>
          </cell>
          <cell r="T406" t="str">
            <v>gpio3</v>
          </cell>
          <cell r="U406" t="str">
            <v>GPIO[0]</v>
          </cell>
          <cell r="V406" t="str">
            <v>kitten</v>
          </cell>
          <cell r="W406" t="str">
            <v>TRACE[12]</v>
          </cell>
          <cell r="Y406" t="str">
            <v>src</v>
          </cell>
          <cell r="Z406" t="str">
            <v>BT_CFG[12]</v>
          </cell>
          <cell r="AA406" t="str">
            <v>~src.system_rst_b</v>
          </cell>
        </row>
        <row r="408">
          <cell r="J408" t="str">
            <v>lcdif1</v>
          </cell>
          <cell r="K408" t="str">
            <v>DAT[13]</v>
          </cell>
          <cell r="L408" t="str">
            <v>kpp</v>
          </cell>
          <cell r="M408" t="str">
            <v>ROW[2]</v>
          </cell>
          <cell r="N408" t="str">
            <v>csi</v>
          </cell>
          <cell r="O408" t="str">
            <v>D[4]</v>
          </cell>
          <cell r="P408" t="str">
            <v>weim</v>
          </cell>
          <cell r="Q408" t="str">
            <v>WEIM_D[7]</v>
          </cell>
          <cell r="R408" t="str">
            <v>uart5</v>
          </cell>
          <cell r="S408" t="str">
            <v>CTS</v>
          </cell>
          <cell r="T408" t="str">
            <v>gpio3</v>
          </cell>
          <cell r="U408" t="str">
            <v>GPIO[1]</v>
          </cell>
          <cell r="V408" t="str">
            <v>kitten</v>
          </cell>
          <cell r="W408" t="str">
            <v>TRACE[13]</v>
          </cell>
          <cell r="Y408" t="str">
            <v>src</v>
          </cell>
          <cell r="Z408" t="str">
            <v>BT_CFG[13]</v>
          </cell>
          <cell r="AA408" t="str">
            <v>~src.system_rst_b</v>
          </cell>
        </row>
        <row r="410">
          <cell r="J410" t="str">
            <v>lcdif1</v>
          </cell>
          <cell r="K410" t="str">
            <v>DAT[16]</v>
          </cell>
          <cell r="L410" t="str">
            <v>kpp</v>
          </cell>
          <cell r="M410" t="str">
            <v>COL[4]</v>
          </cell>
          <cell r="N410" t="str">
            <v>csi</v>
          </cell>
          <cell r="O410" t="str">
            <v>D[1]</v>
          </cell>
          <cell r="P410" t="str">
            <v>weim</v>
          </cell>
          <cell r="Q410" t="str">
            <v>WEIM_D[10]</v>
          </cell>
          <cell r="R410" t="str">
            <v>i2c2</v>
          </cell>
          <cell r="S410" t="str">
            <v>SCL</v>
          </cell>
          <cell r="T410" t="str">
            <v>gpio3</v>
          </cell>
          <cell r="U410" t="str">
            <v>GPIO[4]</v>
          </cell>
          <cell r="V410" t="str">
            <v>kitten</v>
          </cell>
          <cell r="W410" t="str">
            <v>TRACE[16]</v>
          </cell>
          <cell r="Y410" t="str">
            <v>src</v>
          </cell>
          <cell r="Z410" t="str">
            <v>BT_CFG[24]</v>
          </cell>
          <cell r="AA410" t="str">
            <v>~src.system_rst_b</v>
          </cell>
        </row>
        <row r="411">
          <cell r="J411" t="str">
            <v>lcdif1</v>
          </cell>
          <cell r="K411" t="str">
            <v>DAT[14]</v>
          </cell>
          <cell r="L411" t="str">
            <v>kpp</v>
          </cell>
          <cell r="M411" t="str">
            <v>COL[3]</v>
          </cell>
          <cell r="N411" t="str">
            <v>csi</v>
          </cell>
          <cell r="O411" t="str">
            <v>D[3]</v>
          </cell>
          <cell r="P411" t="str">
            <v>weim</v>
          </cell>
          <cell r="Q411" t="str">
            <v>WEIM_D[8]</v>
          </cell>
          <cell r="R411" t="str">
            <v>uart5</v>
          </cell>
          <cell r="S411" t="str">
            <v>RXD_MUX</v>
          </cell>
          <cell r="T411" t="str">
            <v>gpio3</v>
          </cell>
          <cell r="U411" t="str">
            <v>GPIO[2]</v>
          </cell>
          <cell r="V411" t="str">
            <v>kitten</v>
          </cell>
          <cell r="W411" t="str">
            <v>TRACE[14]</v>
          </cell>
          <cell r="Y411" t="str">
            <v>src</v>
          </cell>
          <cell r="Z411" t="str">
            <v>BT_CFG[14]</v>
          </cell>
          <cell r="AA411" t="str">
            <v>~src.system_rst_b</v>
          </cell>
        </row>
        <row r="413">
          <cell r="J413" t="str">
            <v>lcdif1</v>
          </cell>
          <cell r="K413" t="str">
            <v>DAT[17]</v>
          </cell>
          <cell r="L413" t="str">
            <v>kpp</v>
          </cell>
          <cell r="M413" t="str">
            <v>ROW[4]</v>
          </cell>
          <cell r="N413" t="str">
            <v>csi</v>
          </cell>
          <cell r="O413" t="str">
            <v>D[0]</v>
          </cell>
          <cell r="P413" t="str">
            <v>weim</v>
          </cell>
          <cell r="Q413" t="str">
            <v>WEIM_D[11]</v>
          </cell>
          <cell r="R413" t="str">
            <v>i2c2</v>
          </cell>
          <cell r="S413" t="str">
            <v>SDA</v>
          </cell>
          <cell r="T413" t="str">
            <v>gpio3</v>
          </cell>
          <cell r="U413" t="str">
            <v>GPIO[5]</v>
          </cell>
          <cell r="V413" t="str">
            <v>kitten</v>
          </cell>
          <cell r="W413" t="str">
            <v>TRACE[17]</v>
          </cell>
          <cell r="Y413" t="str">
            <v>src</v>
          </cell>
          <cell r="Z413" t="str">
            <v>BT_CFG[25]</v>
          </cell>
          <cell r="AA413" t="str">
            <v>~src.system_rst_b</v>
          </cell>
        </row>
        <row r="415">
          <cell r="J415" t="str">
            <v>ecspi1</v>
          </cell>
          <cell r="K415" t="str">
            <v>MISO</v>
          </cell>
          <cell r="L415" t="str">
            <v>audmux</v>
          </cell>
          <cell r="M415" t="str">
            <v>AUD4_TXFS</v>
          </cell>
          <cell r="N415" t="str">
            <v>uart5</v>
          </cell>
          <cell r="O415" t="str">
            <v>RTS</v>
          </cell>
          <cell r="R415" t="str">
            <v>usdhc2</v>
          </cell>
          <cell r="S415" t="str">
            <v>WP</v>
          </cell>
          <cell r="T415" t="str">
            <v>gpio4</v>
          </cell>
          <cell r="U415" t="str">
            <v>GPIO[10]</v>
          </cell>
          <cell r="V415" t="str">
            <v>ccm</v>
          </cell>
          <cell r="W415" t="str">
            <v>PLL3_BYP</v>
          </cell>
          <cell r="X415" t="str">
            <v>sjc.sjc_pllbr_reg[2]</v>
          </cell>
          <cell r="Y415" t="str">
            <v>mmdc</v>
          </cell>
          <cell r="Z415" t="str">
            <v>MMDC_DEBUG[40]</v>
          </cell>
        </row>
        <row r="417">
          <cell r="J417" t="str">
            <v>ecspi1</v>
          </cell>
          <cell r="K417" t="str">
            <v>SS0</v>
          </cell>
          <cell r="L417" t="str">
            <v>audmux</v>
          </cell>
          <cell r="M417" t="str">
            <v>AUD4_RXD</v>
          </cell>
          <cell r="N417" t="str">
            <v>uart5</v>
          </cell>
          <cell r="O417" t="str">
            <v>CTS</v>
          </cell>
          <cell r="R417" t="str">
            <v>usdhc2</v>
          </cell>
          <cell r="S417" t="str">
            <v>CD</v>
          </cell>
          <cell r="T417" t="str">
            <v>gpio4</v>
          </cell>
          <cell r="U417" t="str">
            <v>GPIO[11]</v>
          </cell>
          <cell r="V417" t="str">
            <v>usb</v>
          </cell>
          <cell r="W417" t="str">
            <v>USBOTG2_PWR</v>
          </cell>
          <cell r="Y417" t="str">
            <v>pl301_sim_mx6sl_per1</v>
          </cell>
          <cell r="Z417" t="str">
            <v>HADDR[23]</v>
          </cell>
          <cell r="AA417" t="str">
            <v xml:space="preserve">sjc.sjc_gpucr1_reg[11]  </v>
          </cell>
        </row>
        <row r="418">
          <cell r="J418" t="str">
            <v>lcdif1</v>
          </cell>
          <cell r="K418" t="str">
            <v>DAT[15]</v>
          </cell>
          <cell r="L418" t="str">
            <v>kpp</v>
          </cell>
          <cell r="M418" t="str">
            <v>ROW[3]</v>
          </cell>
          <cell r="N418" t="str">
            <v>csi</v>
          </cell>
          <cell r="O418" t="str">
            <v>D[2]</v>
          </cell>
          <cell r="P418" t="str">
            <v>weim</v>
          </cell>
          <cell r="Q418" t="str">
            <v>WEIM_D[9]</v>
          </cell>
          <cell r="R418" t="str">
            <v>uart5</v>
          </cell>
          <cell r="S418" t="str">
            <v>TXD_MUX</v>
          </cell>
          <cell r="T418" t="str">
            <v>gpio3</v>
          </cell>
          <cell r="U418" t="str">
            <v>GPIO[3]</v>
          </cell>
          <cell r="V418" t="str">
            <v>kitten</v>
          </cell>
          <cell r="W418" t="str">
            <v>TRACE[15]</v>
          </cell>
          <cell r="Y418" t="str">
            <v>src</v>
          </cell>
          <cell r="Z418" t="str">
            <v>BT_CFG[15]</v>
          </cell>
          <cell r="AA418" t="str">
            <v>~src.system_rst_b</v>
          </cell>
        </row>
        <row r="420">
          <cell r="J420" t="str">
            <v>lcdif1</v>
          </cell>
          <cell r="K420" t="str">
            <v>DAT[18]</v>
          </cell>
          <cell r="L420" t="str">
            <v>kpp</v>
          </cell>
          <cell r="M420" t="str">
            <v>COL[5]</v>
          </cell>
          <cell r="N420" t="str">
            <v>csi</v>
          </cell>
          <cell r="O420" t="str">
            <v>D[15]</v>
          </cell>
          <cell r="P420" t="str">
            <v>weim</v>
          </cell>
          <cell r="Q420" t="str">
            <v>WEIM_D[12]</v>
          </cell>
          <cell r="R420" t="str">
            <v>gpt</v>
          </cell>
          <cell r="S420" t="str">
            <v>CAPIN1</v>
          </cell>
          <cell r="T420" t="str">
            <v>gpio3</v>
          </cell>
          <cell r="U420" t="str">
            <v>GPIO[6]</v>
          </cell>
          <cell r="V420" t="str">
            <v>kitten</v>
          </cell>
          <cell r="W420" t="str">
            <v>TRACE[18]</v>
          </cell>
          <cell r="Y420" t="str">
            <v>src</v>
          </cell>
          <cell r="Z420" t="str">
            <v>BT_CFG[26]</v>
          </cell>
          <cell r="AA420" t="str">
            <v>~src.system_rst_b</v>
          </cell>
        </row>
        <row r="422">
          <cell r="J422" t="str">
            <v>lcdif1</v>
          </cell>
          <cell r="K422" t="str">
            <v>DAT[19]</v>
          </cell>
          <cell r="L422" t="str">
            <v>kpp</v>
          </cell>
          <cell r="M422" t="str">
            <v>ROW[5]</v>
          </cell>
          <cell r="N422" t="str">
            <v>csi</v>
          </cell>
          <cell r="O422" t="str">
            <v>D[14]</v>
          </cell>
          <cell r="P422" t="str">
            <v>weim</v>
          </cell>
          <cell r="Q422" t="str">
            <v>WEIM_D[13]</v>
          </cell>
          <cell r="R422" t="str">
            <v>gpt</v>
          </cell>
          <cell r="S422" t="str">
            <v>CAPIN2</v>
          </cell>
          <cell r="T422" t="str">
            <v>gpio3</v>
          </cell>
          <cell r="U422" t="str">
            <v>GPIO[7]</v>
          </cell>
          <cell r="V422" t="str">
            <v>kitten</v>
          </cell>
          <cell r="W422" t="str">
            <v>TRACE[19]</v>
          </cell>
          <cell r="Y422" t="str">
            <v>src</v>
          </cell>
          <cell r="Z422" t="str">
            <v>BT_CFG[27]</v>
          </cell>
          <cell r="AA422" t="str">
            <v>~src.system_rst_b</v>
          </cell>
        </row>
        <row r="423">
          <cell r="J423" t="str">
            <v>lcdif1</v>
          </cell>
          <cell r="K423" t="str">
            <v>DAT[20]</v>
          </cell>
          <cell r="L423" t="str">
            <v>kpp</v>
          </cell>
          <cell r="M423" t="str">
            <v>COL[6]</v>
          </cell>
          <cell r="N423" t="str">
            <v>csi</v>
          </cell>
          <cell r="O423" t="str">
            <v>D[13]</v>
          </cell>
          <cell r="P423" t="str">
            <v>weim</v>
          </cell>
          <cell r="Q423" t="str">
            <v>WEIM_D[14]</v>
          </cell>
          <cell r="R423" t="str">
            <v>gpt</v>
          </cell>
          <cell r="S423" t="str">
            <v>CMPOUT1</v>
          </cell>
          <cell r="T423" t="str">
            <v>gpio3</v>
          </cell>
          <cell r="U423" t="str">
            <v>GPIO[8]</v>
          </cell>
          <cell r="V423" t="str">
            <v>kitten</v>
          </cell>
          <cell r="W423" t="str">
            <v>TRACE[20]</v>
          </cell>
          <cell r="Y423" t="str">
            <v>src</v>
          </cell>
          <cell r="Z423" t="str">
            <v>BT_CFG[28]</v>
          </cell>
          <cell r="AA423" t="str">
            <v>~src.system_rst_b</v>
          </cell>
        </row>
        <row r="425">
          <cell r="J425" t="str">
            <v>lcdif1</v>
          </cell>
          <cell r="K425" t="str">
            <v>DAT[21]</v>
          </cell>
          <cell r="L425" t="str">
            <v>kpp</v>
          </cell>
          <cell r="M425" t="str">
            <v>ROW[6]</v>
          </cell>
          <cell r="N425" t="str">
            <v>csi</v>
          </cell>
          <cell r="O425" t="str">
            <v>D[12]</v>
          </cell>
          <cell r="P425" t="str">
            <v>weim</v>
          </cell>
          <cell r="Q425" t="str">
            <v>WEIM_D[15]</v>
          </cell>
          <cell r="R425" t="str">
            <v>gpt</v>
          </cell>
          <cell r="S425" t="str">
            <v>CMPOUT2</v>
          </cell>
          <cell r="T425" t="str">
            <v>gpio3</v>
          </cell>
          <cell r="U425" t="str">
            <v>GPIO[9]</v>
          </cell>
          <cell r="V425" t="str">
            <v>kitten</v>
          </cell>
          <cell r="W425" t="str">
            <v>TRACE[21]</v>
          </cell>
          <cell r="Y425" t="str">
            <v>src</v>
          </cell>
          <cell r="Z425" t="str">
            <v>BT_CFG[29]</v>
          </cell>
          <cell r="AA425" t="str">
            <v>~src.system_rst_b</v>
          </cell>
        </row>
        <row r="426">
          <cell r="J426" t="str">
            <v>lcdif1</v>
          </cell>
          <cell r="K426" t="str">
            <v>DAT[22]</v>
          </cell>
          <cell r="L426" t="str">
            <v>kpp</v>
          </cell>
          <cell r="M426" t="str">
            <v>COL[7]</v>
          </cell>
          <cell r="N426" t="str">
            <v>csi</v>
          </cell>
          <cell r="O426" t="str">
            <v>D[11]</v>
          </cell>
          <cell r="P426" t="str">
            <v>weim</v>
          </cell>
          <cell r="Q426" t="str">
            <v>WEIM_EB[3]</v>
          </cell>
          <cell r="R426" t="str">
            <v>gpt</v>
          </cell>
          <cell r="S426" t="str">
            <v>CMPOUT3</v>
          </cell>
          <cell r="T426" t="str">
            <v>gpio3</v>
          </cell>
          <cell r="U426" t="str">
            <v>GPIO[10]</v>
          </cell>
          <cell r="V426" t="str">
            <v>kitten</v>
          </cell>
          <cell r="W426" t="str">
            <v>TRACE[22]</v>
          </cell>
          <cell r="Y426" t="str">
            <v>src</v>
          </cell>
          <cell r="Z426" t="str">
            <v>BT_CFG[30]</v>
          </cell>
          <cell r="AA426" t="str">
            <v>~src.system_rst_b</v>
          </cell>
        </row>
        <row r="427">
          <cell r="J427" t="str">
            <v>lcdif1</v>
          </cell>
          <cell r="K427" t="str">
            <v>DAT[23]</v>
          </cell>
          <cell r="L427" t="str">
            <v>kpp</v>
          </cell>
          <cell r="M427" t="str">
            <v>ROW[7]</v>
          </cell>
          <cell r="N427" t="str">
            <v>csi</v>
          </cell>
          <cell r="O427" t="str">
            <v>D[10]</v>
          </cell>
          <cell r="P427" t="str">
            <v>weim</v>
          </cell>
          <cell r="Q427" t="str">
            <v>WEIM_EB[2]</v>
          </cell>
          <cell r="R427" t="str">
            <v>gpt</v>
          </cell>
          <cell r="S427" t="str">
            <v>CLKIN</v>
          </cell>
          <cell r="T427" t="str">
            <v>gpio3</v>
          </cell>
          <cell r="U427" t="str">
            <v>GPIO[11]</v>
          </cell>
          <cell r="V427" t="str">
            <v>kitten</v>
          </cell>
          <cell r="W427" t="str">
            <v>TRACE[23]</v>
          </cell>
          <cell r="Y427" t="str">
            <v>src</v>
          </cell>
          <cell r="Z427" t="str">
            <v>BT_CFG[31]</v>
          </cell>
          <cell r="AA427" t="str">
            <v>~src.system_rst_b</v>
          </cell>
        </row>
        <row r="429">
          <cell r="J429" t="str">
            <v>lcdif1</v>
          </cell>
          <cell r="K429" t="str">
            <v>ENABLE</v>
          </cell>
          <cell r="L429" t="str">
            <v>usdhc4</v>
          </cell>
          <cell r="M429" t="str">
            <v>DAT5</v>
          </cell>
          <cell r="N429" t="str">
            <v>lcdif1</v>
          </cell>
          <cell r="O429" t="str">
            <v>RD_E</v>
          </cell>
          <cell r="P429" t="str">
            <v>weim</v>
          </cell>
          <cell r="Q429" t="str">
            <v>WEIM_OE</v>
          </cell>
          <cell r="R429" t="str">
            <v>uart2</v>
          </cell>
          <cell r="S429" t="str">
            <v>RXD_MUX</v>
          </cell>
          <cell r="T429" t="str">
            <v>gpio2</v>
          </cell>
          <cell r="U429" t="str">
            <v>GPIO[16]</v>
          </cell>
          <cell r="V429" t="str">
            <v>ocotp_ctrl_wrapper</v>
          </cell>
          <cell r="W429" t="str">
            <v>FUSE_LATCHED</v>
          </cell>
          <cell r="X429" t="str">
            <v xml:space="preserve">sjc.sjc_gpucr3_reg[14] </v>
          </cell>
          <cell r="Y429" t="str">
            <v>tpsmp</v>
          </cell>
          <cell r="Z429" t="str">
            <v>HTRANS[1]</v>
          </cell>
          <cell r="AA429" t="str">
            <v xml:space="preserve">sjc.sjc_gpucr1_reg[11]  </v>
          </cell>
        </row>
        <row r="434">
          <cell r="J434" t="str">
            <v>lcdif1</v>
          </cell>
          <cell r="K434" t="str">
            <v>VSYNC</v>
          </cell>
          <cell r="L434" t="str">
            <v>usdhc4</v>
          </cell>
          <cell r="M434" t="str">
            <v>DAT7</v>
          </cell>
          <cell r="N434" t="str">
            <v>lcdif1</v>
          </cell>
          <cell r="O434" t="str">
            <v>RS</v>
          </cell>
          <cell r="P434" t="str">
            <v>weim</v>
          </cell>
          <cell r="Q434" t="str">
            <v>WEIM_CS[1]</v>
          </cell>
          <cell r="R434" t="str">
            <v>uart2</v>
          </cell>
          <cell r="S434" t="str">
            <v>RTS</v>
          </cell>
          <cell r="T434" t="str">
            <v>gpio2</v>
          </cell>
          <cell r="U434" t="str">
            <v>GPIO[18]</v>
          </cell>
          <cell r="V434" t="str">
            <v>kitten</v>
          </cell>
          <cell r="W434" t="str">
            <v>TRCTL</v>
          </cell>
          <cell r="Y434" t="str">
            <v>tpsmp</v>
          </cell>
          <cell r="Z434" t="str">
            <v>HDATA[17]</v>
          </cell>
          <cell r="AA434" t="str">
            <v xml:space="preserve">sjc.sjc_gpucr1_reg[11]  </v>
          </cell>
        </row>
        <row r="435">
          <cell r="J435" t="str">
            <v>lcdif1</v>
          </cell>
          <cell r="K435" t="str">
            <v>RESET</v>
          </cell>
          <cell r="L435" t="str">
            <v>weim</v>
          </cell>
          <cell r="M435" t="str">
            <v>WEIM_DTACK_B</v>
          </cell>
          <cell r="N435" t="str">
            <v>lcdif1</v>
          </cell>
          <cell r="O435" t="str">
            <v>BUSY</v>
          </cell>
          <cell r="P435" t="str">
            <v>weim</v>
          </cell>
          <cell r="Q435" t="str">
            <v>WEIM_WAIT</v>
          </cell>
          <cell r="R435" t="str">
            <v>uart2</v>
          </cell>
          <cell r="S435" t="str">
            <v>CTS</v>
          </cell>
          <cell r="T435" t="str">
            <v>gpio2</v>
          </cell>
          <cell r="U435" t="str">
            <v>GPIO[19]</v>
          </cell>
          <cell r="V435" t="str">
            <v>ccm</v>
          </cell>
          <cell r="W435" t="str">
            <v>PMIC_RDY</v>
          </cell>
          <cell r="Y435" t="str">
            <v>tpsmp</v>
          </cell>
          <cell r="Z435" t="str">
            <v>HDATA_DIR</v>
          </cell>
          <cell r="AA435" t="str">
            <v xml:space="preserve">sjc.sjc_gpucr1_reg[11]  </v>
          </cell>
        </row>
        <row r="437">
          <cell r="J437" t="str">
            <v>lcdif1</v>
          </cell>
          <cell r="K437" t="str">
            <v>HSYNC</v>
          </cell>
          <cell r="L437" t="str">
            <v>usdhc4</v>
          </cell>
          <cell r="M437" t="str">
            <v>DAT6</v>
          </cell>
          <cell r="N437" t="str">
            <v>lcdif1</v>
          </cell>
          <cell r="O437" t="str">
            <v>CS</v>
          </cell>
          <cell r="P437" t="str">
            <v>weim</v>
          </cell>
          <cell r="Q437" t="str">
            <v>WEIM_CS[0]</v>
          </cell>
          <cell r="R437" t="str">
            <v>uart2</v>
          </cell>
          <cell r="S437" t="str">
            <v>TXD_MUX</v>
          </cell>
          <cell r="T437" t="str">
            <v>gpio2</v>
          </cell>
          <cell r="U437" t="str">
            <v>GPIO[17]</v>
          </cell>
          <cell r="V437" t="str">
            <v>kitten</v>
          </cell>
          <cell r="W437" t="str">
            <v>TRCLK</v>
          </cell>
          <cell r="Y437" t="str">
            <v>tpsmp</v>
          </cell>
          <cell r="Z437" t="str">
            <v>HDATA[16]</v>
          </cell>
          <cell r="AA437" t="str">
            <v xml:space="preserve">sjc.sjc_gpucr1_reg[11]  </v>
          </cell>
        </row>
        <row r="439">
          <cell r="J439" t="str">
            <v>audmux</v>
          </cell>
          <cell r="K439" t="str">
            <v>AUD3_TXD</v>
          </cell>
          <cell r="L439" t="str">
            <v>ecspi3</v>
          </cell>
          <cell r="M439" t="str">
            <v>SCLK</v>
          </cell>
          <cell r="N439" t="str">
            <v>uart4</v>
          </cell>
          <cell r="O439" t="str">
            <v>CTS</v>
          </cell>
          <cell r="P439" t="str">
            <v>enet1</v>
          </cell>
          <cell r="Q439" t="str">
            <v>TDATA[0]</v>
          </cell>
          <cell r="R439" t="str">
            <v>usdhc4</v>
          </cell>
          <cell r="S439" t="str">
            <v>LCTL</v>
          </cell>
          <cell r="T439" t="str">
            <v>gpio1</v>
          </cell>
          <cell r="U439" t="str">
            <v>GPIO[5]</v>
          </cell>
          <cell r="V439" t="str">
            <v>anatop</v>
          </cell>
          <cell r="W439" t="str">
            <v>ANATOP_TESTI[1]</v>
          </cell>
          <cell r="X439" t="str">
            <v>sjc.sjc_gpucr1_reg[23]</v>
          </cell>
          <cell r="Y439" t="str">
            <v>tpsmp</v>
          </cell>
          <cell r="Z439" t="str">
            <v>HDATA[26]</v>
          </cell>
          <cell r="AA439" t="str">
            <v xml:space="preserve">sjc.sjc_gpucr1_reg[11]  </v>
          </cell>
        </row>
        <row r="441">
          <cell r="J441" t="str">
            <v>audmux</v>
          </cell>
          <cell r="K441" t="str">
            <v>AUD3_RXC</v>
          </cell>
          <cell r="L441" t="str">
            <v>i2c1</v>
          </cell>
          <cell r="M441" t="str">
            <v>SDA</v>
          </cell>
          <cell r="N441" t="str">
            <v>uart3</v>
          </cell>
          <cell r="O441" t="str">
            <v>TXD_MUX</v>
          </cell>
          <cell r="P441" t="str">
            <v>enet1</v>
          </cell>
          <cell r="Q441" t="str">
            <v>TX_CLK</v>
          </cell>
          <cell r="R441" t="str">
            <v>i2c3</v>
          </cell>
          <cell r="S441" t="str">
            <v>SDA</v>
          </cell>
          <cell r="T441" t="str">
            <v>gpio1</v>
          </cell>
          <cell r="U441" t="str">
            <v>GPIO[1]</v>
          </cell>
          <cell r="V441" t="str">
            <v>ecspi3</v>
          </cell>
          <cell r="W441" t="str">
            <v>SS1</v>
          </cell>
          <cell r="Y441" t="str">
            <v>pl301_sim_mx6sl_per1</v>
          </cell>
          <cell r="Z441" t="str">
            <v>HREADYOUT</v>
          </cell>
          <cell r="AA441" t="str">
            <v xml:space="preserve">sjc.sjc_gpucr1_reg[11]  </v>
          </cell>
        </row>
        <row r="442">
          <cell r="J442" t="str">
            <v>audmux</v>
          </cell>
          <cell r="K442" t="str">
            <v>AUD3_RXD</v>
          </cell>
          <cell r="L442" t="str">
            <v>ecspi3</v>
          </cell>
          <cell r="M442" t="str">
            <v>MOSI</v>
          </cell>
          <cell r="N442" t="str">
            <v>uart4</v>
          </cell>
          <cell r="O442" t="str">
            <v>RXD_MUX</v>
          </cell>
          <cell r="P442" t="str">
            <v>enet1</v>
          </cell>
          <cell r="Q442" t="str">
            <v>RX_ER</v>
          </cell>
          <cell r="R442" t="str">
            <v>usdhc1</v>
          </cell>
          <cell r="S442" t="str">
            <v>LCTL</v>
          </cell>
          <cell r="T442" t="str">
            <v>gpio1</v>
          </cell>
          <cell r="U442" t="str">
            <v>GPIO[2]</v>
          </cell>
          <cell r="V442" t="str">
            <v>src</v>
          </cell>
          <cell r="W442" t="str">
            <v>INT_BOOT</v>
          </cell>
          <cell r="X442" t="str">
            <v>~src.system_rst_b</v>
          </cell>
          <cell r="Y442" t="str">
            <v>pl301_sim_mx6sl_per1</v>
          </cell>
          <cell r="Z442" t="str">
            <v>HRESP</v>
          </cell>
          <cell r="AA442" t="str">
            <v xml:space="preserve">sjc.sjc_gpucr1_reg[11]  </v>
          </cell>
        </row>
        <row r="449">
          <cell r="J449" t="str">
            <v>audmux</v>
          </cell>
          <cell r="K449" t="str">
            <v>AUD3_RXFS</v>
          </cell>
          <cell r="L449" t="str">
            <v>i2c1</v>
          </cell>
          <cell r="M449" t="str">
            <v>SCL</v>
          </cell>
          <cell r="N449" t="str">
            <v>uart3</v>
          </cell>
          <cell r="O449" t="str">
            <v>RXD_MUX</v>
          </cell>
          <cell r="P449" t="str">
            <v>enet1</v>
          </cell>
          <cell r="Q449" t="str">
            <v>MDIO</v>
          </cell>
          <cell r="R449" t="str">
            <v>i2c3</v>
          </cell>
          <cell r="S449" t="str">
            <v>SCL</v>
          </cell>
          <cell r="T449" t="str">
            <v>gpio1</v>
          </cell>
          <cell r="U449" t="str">
            <v>GPIO[0]</v>
          </cell>
          <cell r="V449" t="str">
            <v>ecspi3</v>
          </cell>
          <cell r="W449" t="str">
            <v>SS0</v>
          </cell>
          <cell r="Y449" t="str">
            <v>pl301_sim_mx6sl_per1</v>
          </cell>
          <cell r="Z449" t="str">
            <v>HPROT[1]</v>
          </cell>
          <cell r="AA449" t="str">
            <v xml:space="preserve">sjc.sjc_gpucr1_reg[11]  </v>
          </cell>
        </row>
        <row r="452">
          <cell r="J452" t="str">
            <v>audmux</v>
          </cell>
          <cell r="K452" t="str">
            <v>AUD3_TXFS</v>
          </cell>
          <cell r="L452" t="str">
            <v>pwm3</v>
          </cell>
          <cell r="M452" t="str">
            <v>PWMO</v>
          </cell>
          <cell r="N452" t="str">
            <v>uart4</v>
          </cell>
          <cell r="O452" t="str">
            <v>RTS</v>
          </cell>
          <cell r="P452" t="str">
            <v>enet1</v>
          </cell>
          <cell r="Q452" t="str">
            <v>RDATA[1]</v>
          </cell>
          <cell r="R452" t="str">
            <v>usdhc3</v>
          </cell>
          <cell r="S452" t="str">
            <v>LCTL</v>
          </cell>
          <cell r="T452" t="str">
            <v>gpio1</v>
          </cell>
          <cell r="U452" t="str">
            <v>GPIO[4]</v>
          </cell>
          <cell r="V452" t="str">
            <v>anatop</v>
          </cell>
          <cell r="W452" t="str">
            <v>ANATOP_TESTI[0]</v>
          </cell>
          <cell r="X452" t="str">
            <v>sjc.sjc_gpucr1_reg[23]</v>
          </cell>
          <cell r="Y452" t="str">
            <v>tpsmp</v>
          </cell>
          <cell r="Z452" t="str">
            <v>HDATA[25]</v>
          </cell>
          <cell r="AA452" t="str">
            <v xml:space="preserve">sjc.sjc_gpucr1_reg[11]  </v>
          </cell>
        </row>
        <row r="454">
          <cell r="J454" t="str">
            <v>audmux</v>
          </cell>
          <cell r="K454" t="str">
            <v>AUD3_TXC</v>
          </cell>
          <cell r="L454" t="str">
            <v>ecspi3</v>
          </cell>
          <cell r="M454" t="str">
            <v>MISO</v>
          </cell>
          <cell r="N454" t="str">
            <v>uart4</v>
          </cell>
          <cell r="O454" t="str">
            <v>TXD_MUX</v>
          </cell>
          <cell r="R454" t="str">
            <v>usdhc2</v>
          </cell>
          <cell r="S454" t="str">
            <v>LCTL</v>
          </cell>
          <cell r="T454" t="str">
            <v>gpio1</v>
          </cell>
          <cell r="U454" t="str">
            <v>GPIO[3]</v>
          </cell>
          <cell r="V454" t="str">
            <v>src</v>
          </cell>
          <cell r="W454" t="str">
            <v>SYSTEM_RST</v>
          </cell>
          <cell r="X454" t="str">
            <v xml:space="preserve">sjc.sjc_gpucr3_reg[14] </v>
          </cell>
          <cell r="Y454" t="str">
            <v>tpsmp</v>
          </cell>
          <cell r="Z454" t="str">
            <v>HDATA[24]</v>
          </cell>
          <cell r="AA454" t="str">
            <v xml:space="preserve">sjc.sjc_gpucr1_reg[11]  </v>
          </cell>
        </row>
        <row r="465">
          <cell r="J465" t="str">
            <v>audmux</v>
          </cell>
          <cell r="K465" t="str">
            <v>AUDIO_CLK_OUT</v>
          </cell>
          <cell r="L465" t="str">
            <v>pwm4</v>
          </cell>
          <cell r="M465" t="str">
            <v>PWMO</v>
          </cell>
          <cell r="N465" t="str">
            <v>ecspi3</v>
          </cell>
          <cell r="O465" t="str">
            <v>RDY</v>
          </cell>
          <cell r="P465" t="str">
            <v>enet1</v>
          </cell>
          <cell r="Q465" t="str">
            <v>MDC</v>
          </cell>
          <cell r="R465" t="str">
            <v>wdog2</v>
          </cell>
          <cell r="S465" t="str">
            <v>WDOG_RST_B_DEB</v>
          </cell>
          <cell r="T465" t="str">
            <v>gpio1</v>
          </cell>
          <cell r="U465" t="str">
            <v>GPIO[6]</v>
          </cell>
          <cell r="V465" t="str">
            <v>spdif</v>
          </cell>
          <cell r="W465" t="str">
            <v>SPDIF_EXT_CLK</v>
          </cell>
          <cell r="Y465" t="str">
            <v>tpsmp</v>
          </cell>
          <cell r="Z465" t="str">
            <v>HDATA[27]</v>
          </cell>
          <cell r="AA465" t="str">
            <v xml:space="preserve">sjc.sjc_gpucr1_reg[11]  </v>
          </cell>
        </row>
        <row r="468">
          <cell r="J468" t="str">
            <v>kpp</v>
          </cell>
          <cell r="K468" t="str">
            <v>COL[0]</v>
          </cell>
          <cell r="L468" t="str">
            <v>i2c2</v>
          </cell>
          <cell r="M468" t="str">
            <v>SCL</v>
          </cell>
          <cell r="N468" t="str">
            <v>lcdif1</v>
          </cell>
          <cell r="O468" t="str">
            <v>DAT[0]</v>
          </cell>
          <cell r="P468" t="str">
            <v>weim</v>
          </cell>
          <cell r="Q468" t="str">
            <v>WEIM_DA_A[0]</v>
          </cell>
          <cell r="R468" t="str">
            <v>usdhc1</v>
          </cell>
          <cell r="S468" t="str">
            <v>CD</v>
          </cell>
          <cell r="T468" t="str">
            <v>gpio3</v>
          </cell>
          <cell r="U468" t="str">
            <v>GPIO[24]</v>
          </cell>
          <cell r="Y468" t="str">
            <v>tpsmp</v>
          </cell>
          <cell r="Z468" t="str">
            <v>HDATA[0]</v>
          </cell>
          <cell r="AA468" t="str">
            <v xml:space="preserve">sjc.sjc_gpucr1_reg[11]  </v>
          </cell>
        </row>
        <row r="469">
          <cell r="J469" t="str">
            <v>kpp</v>
          </cell>
          <cell r="K469" t="str">
            <v>COL[1]</v>
          </cell>
          <cell r="L469" t="str">
            <v>ecspi4</v>
          </cell>
          <cell r="M469" t="str">
            <v>MOSI</v>
          </cell>
          <cell r="N469" t="str">
            <v>lcdif1</v>
          </cell>
          <cell r="O469" t="str">
            <v>DAT[2]</v>
          </cell>
          <cell r="P469" t="str">
            <v>weim</v>
          </cell>
          <cell r="Q469" t="str">
            <v>WEIM_DA_A[2]</v>
          </cell>
          <cell r="R469" t="str">
            <v>usdhc3</v>
          </cell>
          <cell r="S469" t="str">
            <v>DAT4</v>
          </cell>
          <cell r="T469" t="str">
            <v>gpio3</v>
          </cell>
          <cell r="U469" t="str">
            <v>GPIO[26]</v>
          </cell>
          <cell r="Y469" t="str">
            <v>tpsmp</v>
          </cell>
          <cell r="Z469" t="str">
            <v>HDATA[2]</v>
          </cell>
          <cell r="AA469" t="str">
            <v xml:space="preserve">sjc.sjc_gpucr1_reg[11]  </v>
          </cell>
        </row>
        <row r="470">
          <cell r="J470" t="str">
            <v>kpp</v>
          </cell>
          <cell r="K470" t="str">
            <v>COL[2]</v>
          </cell>
          <cell r="L470" t="str">
            <v>ecspi4</v>
          </cell>
          <cell r="M470" t="str">
            <v>SS0</v>
          </cell>
          <cell r="N470" t="str">
            <v>lcdif1</v>
          </cell>
          <cell r="O470" t="str">
            <v>DAT[4]</v>
          </cell>
          <cell r="P470" t="str">
            <v>weim</v>
          </cell>
          <cell r="Q470" t="str">
            <v>WEIM_DA_A[4]</v>
          </cell>
          <cell r="R470" t="str">
            <v>usdhc3</v>
          </cell>
          <cell r="S470" t="str">
            <v>DAT6</v>
          </cell>
          <cell r="T470" t="str">
            <v>gpio3</v>
          </cell>
          <cell r="U470" t="str">
            <v>GPIO[28]</v>
          </cell>
          <cell r="Y470" t="str">
            <v>tpsmp</v>
          </cell>
          <cell r="Z470" t="str">
            <v>HDATA[4]</v>
          </cell>
          <cell r="AA470" t="str">
            <v xml:space="preserve">sjc.sjc_gpucr1_reg[11]  </v>
          </cell>
        </row>
        <row r="471">
          <cell r="J471" t="str">
            <v>kpp</v>
          </cell>
          <cell r="K471" t="str">
            <v>COL[3]</v>
          </cell>
          <cell r="L471" t="str">
            <v>audmux</v>
          </cell>
          <cell r="M471" t="str">
            <v>AUD6_RXFS</v>
          </cell>
          <cell r="N471" t="str">
            <v>lcdif1</v>
          </cell>
          <cell r="O471" t="str">
            <v>DAT[6]</v>
          </cell>
          <cell r="P471" t="str">
            <v>weim</v>
          </cell>
          <cell r="Q471" t="str">
            <v>WEIM_DA_A[6]</v>
          </cell>
          <cell r="R471" t="str">
            <v>usdhc4</v>
          </cell>
          <cell r="S471" t="str">
            <v>DAT6</v>
          </cell>
          <cell r="T471" t="str">
            <v>gpio3</v>
          </cell>
          <cell r="U471" t="str">
            <v>GPIO[30]</v>
          </cell>
          <cell r="V471" t="str">
            <v>usdhc1</v>
          </cell>
          <cell r="W471" t="str">
            <v>RST</v>
          </cell>
          <cell r="Y471" t="str">
            <v>tpsmp</v>
          </cell>
          <cell r="Z471" t="str">
            <v>HDATA[6]</v>
          </cell>
          <cell r="AA471" t="str">
            <v xml:space="preserve">sjc.sjc_gpucr1_reg[11]  </v>
          </cell>
        </row>
        <row r="472">
          <cell r="J472" t="str">
            <v>kpp</v>
          </cell>
          <cell r="K472" t="str">
            <v>COL[4]</v>
          </cell>
          <cell r="L472" t="str">
            <v>audmux</v>
          </cell>
          <cell r="M472" t="str">
            <v>AUD6_RXD</v>
          </cell>
          <cell r="N472" t="str">
            <v>lcdif1</v>
          </cell>
          <cell r="O472" t="str">
            <v>DAT[8]</v>
          </cell>
          <cell r="P472" t="str">
            <v>weim</v>
          </cell>
          <cell r="Q472" t="str">
            <v>WEIM_DA_A[8]</v>
          </cell>
          <cell r="R472" t="str">
            <v>usdhc4</v>
          </cell>
          <cell r="S472" t="str">
            <v>CLK</v>
          </cell>
          <cell r="T472" t="str">
            <v>gpio4</v>
          </cell>
          <cell r="U472" t="str">
            <v>GPIO[0]</v>
          </cell>
          <cell r="V472" t="str">
            <v>usb</v>
          </cell>
          <cell r="W472" t="str">
            <v>USBOTG1_PWR</v>
          </cell>
          <cell r="Y472" t="str">
            <v>tpsmp</v>
          </cell>
          <cell r="Z472" t="str">
            <v>HDATA[8]</v>
          </cell>
          <cell r="AA472" t="str">
            <v xml:space="preserve">sjc.sjc_gpucr1_reg[11]  </v>
          </cell>
        </row>
        <row r="474">
          <cell r="J474" t="str">
            <v>kpp</v>
          </cell>
          <cell r="K474" t="str">
            <v>ROW[0]</v>
          </cell>
          <cell r="L474" t="str">
            <v>i2c2</v>
          </cell>
          <cell r="M474" t="str">
            <v>SDA</v>
          </cell>
          <cell r="N474" t="str">
            <v>lcdif1</v>
          </cell>
          <cell r="O474" t="str">
            <v>DAT[1]</v>
          </cell>
          <cell r="P474" t="str">
            <v>weim</v>
          </cell>
          <cell r="Q474" t="str">
            <v>WEIM_DA_A[1]</v>
          </cell>
          <cell r="R474" t="str">
            <v>usdhc1</v>
          </cell>
          <cell r="S474" t="str">
            <v>WP</v>
          </cell>
          <cell r="T474" t="str">
            <v>gpio3</v>
          </cell>
          <cell r="U474" t="str">
            <v>GPIO[25]</v>
          </cell>
          <cell r="Y474" t="str">
            <v>tpsmp</v>
          </cell>
          <cell r="Z474" t="str">
            <v>HDATA[1]</v>
          </cell>
          <cell r="AA474" t="str">
            <v xml:space="preserve">sjc.sjc_gpucr1_reg[11]  </v>
          </cell>
        </row>
        <row r="475">
          <cell r="J475" t="str">
            <v>kpp</v>
          </cell>
          <cell r="K475" t="str">
            <v>ROW[1]</v>
          </cell>
          <cell r="L475" t="str">
            <v>ecspi4</v>
          </cell>
          <cell r="M475" t="str">
            <v>MISO</v>
          </cell>
          <cell r="N475" t="str">
            <v>lcdif1</v>
          </cell>
          <cell r="O475" t="str">
            <v>DAT[3]</v>
          </cell>
          <cell r="P475" t="str">
            <v>weim</v>
          </cell>
          <cell r="Q475" t="str">
            <v>WEIM_DA_A[3]</v>
          </cell>
          <cell r="R475" t="str">
            <v>usdhc3</v>
          </cell>
          <cell r="S475" t="str">
            <v>DAT5</v>
          </cell>
          <cell r="T475" t="str">
            <v>gpio3</v>
          </cell>
          <cell r="U475" t="str">
            <v>GPIO[27]</v>
          </cell>
          <cell r="Y475" t="str">
            <v>tpsmp</v>
          </cell>
          <cell r="Z475" t="str">
            <v>HDATA[3]</v>
          </cell>
          <cell r="AA475" t="str">
            <v xml:space="preserve">sjc.sjc_gpucr1_reg[11]  </v>
          </cell>
        </row>
        <row r="476">
          <cell r="J476" t="str">
            <v>kpp</v>
          </cell>
          <cell r="K476" t="str">
            <v>ROW[2]</v>
          </cell>
          <cell r="L476" t="str">
            <v>ecspi4</v>
          </cell>
          <cell r="M476" t="str">
            <v>SCLK</v>
          </cell>
          <cell r="N476" t="str">
            <v>lcdif1</v>
          </cell>
          <cell r="O476" t="str">
            <v>DAT[5]</v>
          </cell>
          <cell r="P476" t="str">
            <v>weim</v>
          </cell>
          <cell r="Q476" t="str">
            <v>WEIM_DA_A[5]</v>
          </cell>
          <cell r="R476" t="str">
            <v>usdhc3</v>
          </cell>
          <cell r="S476" t="str">
            <v>DAT7</v>
          </cell>
          <cell r="T476" t="str">
            <v>gpio3</v>
          </cell>
          <cell r="U476" t="str">
            <v>GPIO[29]</v>
          </cell>
          <cell r="Y476" t="str">
            <v>tpsmp</v>
          </cell>
          <cell r="Z476" t="str">
            <v>HDATA[5]</v>
          </cell>
          <cell r="AA476" t="str">
            <v xml:space="preserve">sjc.sjc_gpucr1_reg[11]  </v>
          </cell>
        </row>
        <row r="477">
          <cell r="J477" t="str">
            <v>kpp</v>
          </cell>
          <cell r="K477" t="str">
            <v>ROW[3]</v>
          </cell>
          <cell r="L477" t="str">
            <v>audmux</v>
          </cell>
          <cell r="M477" t="str">
            <v>AUD6_RXC</v>
          </cell>
          <cell r="N477" t="str">
            <v>lcdif1</v>
          </cell>
          <cell r="O477" t="str">
            <v>DAT[7]</v>
          </cell>
          <cell r="P477" t="str">
            <v>weim</v>
          </cell>
          <cell r="Q477" t="str">
            <v>WEIM_DA_A[7]</v>
          </cell>
          <cell r="R477" t="str">
            <v>usdhc4</v>
          </cell>
          <cell r="S477" t="str">
            <v>DAT7</v>
          </cell>
          <cell r="T477" t="str">
            <v>gpio3</v>
          </cell>
          <cell r="U477" t="str">
            <v>GPIO[31]</v>
          </cell>
          <cell r="V477" t="str">
            <v>usdhc1</v>
          </cell>
          <cell r="W477" t="str">
            <v>VSELECT</v>
          </cell>
          <cell r="Y477" t="str">
            <v>tpsmp</v>
          </cell>
          <cell r="Z477" t="str">
            <v>HDATA[7]</v>
          </cell>
          <cell r="AA477" t="str">
            <v xml:space="preserve">sjc.sjc_gpucr1_reg[11]  </v>
          </cell>
        </row>
        <row r="478">
          <cell r="J478" t="str">
            <v>kpp</v>
          </cell>
          <cell r="K478" t="str">
            <v>ROW[4]</v>
          </cell>
          <cell r="L478" t="str">
            <v>audmux</v>
          </cell>
          <cell r="M478" t="str">
            <v>AUD6_TXC</v>
          </cell>
          <cell r="N478" t="str">
            <v>lcdif1</v>
          </cell>
          <cell r="O478" t="str">
            <v>DAT[9]</v>
          </cell>
          <cell r="P478" t="str">
            <v>weim</v>
          </cell>
          <cell r="Q478" t="str">
            <v>WEIM_DA_A[9]</v>
          </cell>
          <cell r="R478" t="str">
            <v>usdhc4</v>
          </cell>
          <cell r="S478" t="str">
            <v>CMD</v>
          </cell>
          <cell r="T478" t="str">
            <v>gpio4</v>
          </cell>
          <cell r="U478" t="str">
            <v>GPIO[1]</v>
          </cell>
          <cell r="V478" t="str">
            <v>usb</v>
          </cell>
          <cell r="W478" t="str">
            <v>USBOTG1_OC</v>
          </cell>
          <cell r="Y478" t="str">
            <v>tpsmp</v>
          </cell>
          <cell r="Z478" t="str">
            <v>HDATA[9]</v>
          </cell>
          <cell r="AA478" t="str">
            <v xml:space="preserve">sjc.sjc_gpucr1_reg[11]  </v>
          </cell>
        </row>
        <row r="481">
          <cell r="J481" t="str">
            <v>kpp</v>
          </cell>
          <cell r="K481" t="str">
            <v>COL[5]</v>
          </cell>
          <cell r="L481" t="str">
            <v>audmux</v>
          </cell>
          <cell r="M481" t="str">
            <v>AUD6_TXFS</v>
          </cell>
          <cell r="N481" t="str">
            <v>lcdif1</v>
          </cell>
          <cell r="O481" t="str">
            <v>DAT[10]</v>
          </cell>
          <cell r="P481" t="str">
            <v>weim</v>
          </cell>
          <cell r="Q481" t="str">
            <v>WEIM_DA_A[10]</v>
          </cell>
          <cell r="R481" t="str">
            <v>usdhc4</v>
          </cell>
          <cell r="S481" t="str">
            <v>DAT0</v>
          </cell>
          <cell r="T481" t="str">
            <v>gpio4</v>
          </cell>
          <cell r="U481" t="str">
            <v>GPIO[2]</v>
          </cell>
          <cell r="V481" t="str">
            <v>usb</v>
          </cell>
          <cell r="W481" t="str">
            <v>USBOTG2_PWR</v>
          </cell>
          <cell r="Y481" t="str">
            <v>tpsmp</v>
          </cell>
          <cell r="Z481" t="str">
            <v>HDATA[10]</v>
          </cell>
          <cell r="AA481" t="str">
            <v xml:space="preserve">sjc.sjc_gpucr1_reg[11]  </v>
          </cell>
        </row>
        <row r="482">
          <cell r="J482" t="str">
            <v>kpp</v>
          </cell>
          <cell r="K482" t="str">
            <v>ROW[5]</v>
          </cell>
          <cell r="L482" t="str">
            <v>audmux</v>
          </cell>
          <cell r="M482" t="str">
            <v>AUD6_TXD</v>
          </cell>
          <cell r="N482" t="str">
            <v>lcdif1</v>
          </cell>
          <cell r="O482" t="str">
            <v>DAT[11]</v>
          </cell>
          <cell r="P482" t="str">
            <v>weim</v>
          </cell>
          <cell r="Q482" t="str">
            <v>WEIM_DA_A[11]</v>
          </cell>
          <cell r="R482" t="str">
            <v>usdhc4</v>
          </cell>
          <cell r="S482" t="str">
            <v>DAT1</v>
          </cell>
          <cell r="T482" t="str">
            <v>gpio4</v>
          </cell>
          <cell r="U482" t="str">
            <v>GPIO[3]</v>
          </cell>
          <cell r="V482" t="str">
            <v>usb</v>
          </cell>
          <cell r="W482" t="str">
            <v>USBOTG2_OC</v>
          </cell>
          <cell r="Y482" t="str">
            <v>tpsmp</v>
          </cell>
          <cell r="Z482" t="str">
            <v>HDATA[11]</v>
          </cell>
          <cell r="AA482" t="str">
            <v xml:space="preserve">sjc.sjc_gpucr1_reg[11]  </v>
          </cell>
        </row>
        <row r="484">
          <cell r="J484" t="str">
            <v>kpp</v>
          </cell>
          <cell r="K484" t="str">
            <v>ROW[6]</v>
          </cell>
          <cell r="L484" t="str">
            <v>uart4</v>
          </cell>
          <cell r="M484" t="str">
            <v>TXD_MUX</v>
          </cell>
          <cell r="N484" t="str">
            <v>lcdif1</v>
          </cell>
          <cell r="O484" t="str">
            <v>DAT[13]</v>
          </cell>
          <cell r="P484" t="str">
            <v>weim</v>
          </cell>
          <cell r="Q484" t="str">
            <v>WEIM_DA_A[13]</v>
          </cell>
          <cell r="R484" t="str">
            <v>usdhc4</v>
          </cell>
          <cell r="S484" t="str">
            <v>DAT3</v>
          </cell>
          <cell r="T484" t="str">
            <v>gpio4</v>
          </cell>
          <cell r="U484" t="str">
            <v>GPIO[5]</v>
          </cell>
          <cell r="V484" t="str">
            <v>usdhc3</v>
          </cell>
          <cell r="W484" t="str">
            <v>VSELECT</v>
          </cell>
          <cell r="Y484" t="str">
            <v>tpsmp</v>
          </cell>
          <cell r="Z484" t="str">
            <v>HDATA[13]</v>
          </cell>
          <cell r="AA484" t="str">
            <v xml:space="preserve">sjc.sjc_gpucr1_reg[11]  </v>
          </cell>
        </row>
        <row r="486">
          <cell r="J486" t="str">
            <v>kpp</v>
          </cell>
          <cell r="K486" t="str">
            <v>COL[6]</v>
          </cell>
          <cell r="L486" t="str">
            <v>uart4</v>
          </cell>
          <cell r="M486" t="str">
            <v>RXD_MUX</v>
          </cell>
          <cell r="N486" t="str">
            <v>lcdif1</v>
          </cell>
          <cell r="O486" t="str">
            <v>DAT[12]</v>
          </cell>
          <cell r="P486" t="str">
            <v>weim</v>
          </cell>
          <cell r="Q486" t="str">
            <v>WEIM_DA_A[12]</v>
          </cell>
          <cell r="R486" t="str">
            <v>usdhc4</v>
          </cell>
          <cell r="S486" t="str">
            <v>DAT2</v>
          </cell>
          <cell r="T486" t="str">
            <v>gpio4</v>
          </cell>
          <cell r="U486" t="str">
            <v>GPIO[4]</v>
          </cell>
          <cell r="V486" t="str">
            <v>usdhc3</v>
          </cell>
          <cell r="W486" t="str">
            <v>RST</v>
          </cell>
          <cell r="Y486" t="str">
            <v>tpsmp</v>
          </cell>
          <cell r="Z486" t="str">
            <v>HDATA[12]</v>
          </cell>
          <cell r="AA486" t="str">
            <v xml:space="preserve">sjc.sjc_gpucr1_reg[11]  </v>
          </cell>
        </row>
        <row r="488">
          <cell r="J488" t="str">
            <v>kpp</v>
          </cell>
          <cell r="K488" t="str">
            <v>COL[7]</v>
          </cell>
          <cell r="L488" t="str">
            <v>uart4</v>
          </cell>
          <cell r="M488" t="str">
            <v>RTS</v>
          </cell>
          <cell r="N488" t="str">
            <v>lcdif1</v>
          </cell>
          <cell r="O488" t="str">
            <v>DAT[14]</v>
          </cell>
          <cell r="P488" t="str">
            <v>weim</v>
          </cell>
          <cell r="Q488" t="str">
            <v>WEIM_DA_A[14]</v>
          </cell>
          <cell r="R488" t="str">
            <v>usdhc4</v>
          </cell>
          <cell r="S488" t="str">
            <v>DAT4</v>
          </cell>
          <cell r="T488" t="str">
            <v>gpio4</v>
          </cell>
          <cell r="U488" t="str">
            <v>GPIO[6]</v>
          </cell>
          <cell r="V488" t="str">
            <v>usdhc1</v>
          </cell>
          <cell r="W488" t="str">
            <v>WP</v>
          </cell>
          <cell r="Y488" t="str">
            <v>tpsmp</v>
          </cell>
          <cell r="Z488" t="str">
            <v>HDATA[14]</v>
          </cell>
          <cell r="AA488" t="str">
            <v xml:space="preserve">sjc.sjc_gpucr1_reg[11]  </v>
          </cell>
        </row>
        <row r="500">
          <cell r="J500" t="str">
            <v>kpp</v>
          </cell>
          <cell r="K500" t="str">
            <v>ROW[7]</v>
          </cell>
          <cell r="L500" t="str">
            <v>uart4</v>
          </cell>
          <cell r="M500" t="str">
            <v>CTS</v>
          </cell>
          <cell r="N500" t="str">
            <v>lcdif1</v>
          </cell>
          <cell r="O500" t="str">
            <v>DAT[15]</v>
          </cell>
          <cell r="P500" t="str">
            <v>weim</v>
          </cell>
          <cell r="Q500" t="str">
            <v>WEIM_DA_A[15]</v>
          </cell>
          <cell r="R500" t="str">
            <v>usdhc4</v>
          </cell>
          <cell r="S500" t="str">
            <v>DAT5</v>
          </cell>
          <cell r="T500" t="str">
            <v>gpio4</v>
          </cell>
          <cell r="U500" t="str">
            <v>GPIO[7]</v>
          </cell>
          <cell r="V500" t="str">
            <v>usdhc1</v>
          </cell>
          <cell r="W500" t="str">
            <v>CD</v>
          </cell>
          <cell r="Y500" t="str">
            <v>tpsmp</v>
          </cell>
          <cell r="Z500" t="str">
            <v>HDATA[15]</v>
          </cell>
          <cell r="AA500" t="str">
            <v xml:space="preserve">sjc.sjc_gpucr1_reg[11]  </v>
          </cell>
        </row>
        <row r="501">
          <cell r="J501" t="str">
            <v>usdhc1</v>
          </cell>
          <cell r="K501" t="str">
            <v>DAT2</v>
          </cell>
          <cell r="L501" t="str">
            <v>enet1</v>
          </cell>
          <cell r="M501" t="str">
            <v>RDATA[1]</v>
          </cell>
          <cell r="N501" t="str">
            <v>kpp</v>
          </cell>
          <cell r="O501" t="str">
            <v>COL[2]</v>
          </cell>
          <cell r="T501" t="str">
            <v>gpio5</v>
          </cell>
          <cell r="U501" t="str">
            <v>GPIO[13]</v>
          </cell>
          <cell r="V501" t="str">
            <v>anatop</v>
          </cell>
          <cell r="W501" t="str">
            <v>ANATOP_TESTO[6]</v>
          </cell>
          <cell r="X501" t="str">
            <v>sjc.sjc_gpucr1_reg[23]</v>
          </cell>
          <cell r="Y501" t="str">
            <v>pl301_sim_mx6sl_per1</v>
          </cell>
          <cell r="Z501" t="str">
            <v>HADDR[29]</v>
          </cell>
          <cell r="AA501" t="str">
            <v>sjc.sjc_gpucr1_reg[11]</v>
          </cell>
        </row>
        <row r="502">
          <cell r="J502" t="str">
            <v>usdhc1</v>
          </cell>
          <cell r="K502" t="str">
            <v>DAT0</v>
          </cell>
          <cell r="L502" t="str">
            <v>enet1</v>
          </cell>
          <cell r="M502" t="str">
            <v>RX_ER</v>
          </cell>
          <cell r="N502" t="str">
            <v>kpp</v>
          </cell>
          <cell r="O502" t="str">
            <v>COL[1]</v>
          </cell>
          <cell r="T502" t="str">
            <v>gpio5</v>
          </cell>
          <cell r="U502" t="str">
            <v>GPIO[11]</v>
          </cell>
          <cell r="V502" t="str">
            <v>anatop</v>
          </cell>
          <cell r="W502" t="str">
            <v>ANATOP_TESTO[4]</v>
          </cell>
          <cell r="X502" t="str">
            <v>sjc.sjc_gpucr1_reg[23]</v>
          </cell>
          <cell r="Y502" t="str">
            <v>pl301_sim_mx6sl_per1</v>
          </cell>
          <cell r="Z502" t="str">
            <v>HADDR[27]</v>
          </cell>
          <cell r="AA502" t="str">
            <v>sjc.sjc_gpucr1_reg[11]</v>
          </cell>
        </row>
        <row r="503">
          <cell r="J503" t="str">
            <v>usdhc1</v>
          </cell>
          <cell r="K503" t="str">
            <v>DAT3</v>
          </cell>
          <cell r="L503" t="str">
            <v>enet1</v>
          </cell>
          <cell r="M503" t="str">
            <v>TDATA[0]</v>
          </cell>
          <cell r="N503" t="str">
            <v>kpp</v>
          </cell>
          <cell r="O503" t="str">
            <v>ROW[2]</v>
          </cell>
          <cell r="T503" t="str">
            <v>gpio5</v>
          </cell>
          <cell r="U503" t="str">
            <v>GPIO[6]</v>
          </cell>
          <cell r="V503" t="str">
            <v>anatop</v>
          </cell>
          <cell r="W503" t="str">
            <v>ANATOP_TESTO[7]</v>
          </cell>
          <cell r="X503" t="str">
            <v>sjc.sjc_gpucr1_reg[23]</v>
          </cell>
          <cell r="Y503" t="str">
            <v>pl301_sim_mx6sl_per1</v>
          </cell>
          <cell r="Z503" t="str">
            <v>HADDR[30]</v>
          </cell>
          <cell r="AA503" t="str">
            <v>sjc.sjc_gpucr1_reg[11]</v>
          </cell>
        </row>
        <row r="505">
          <cell r="J505" t="str">
            <v>usdhc1</v>
          </cell>
          <cell r="K505" t="str">
            <v>DAT1</v>
          </cell>
          <cell r="N505" t="str">
            <v>kpp</v>
          </cell>
          <cell r="O505" t="str">
            <v>ROW[1]</v>
          </cell>
          <cell r="T505" t="str">
            <v>gpio5</v>
          </cell>
          <cell r="U505" t="str">
            <v>GPIO[8]</v>
          </cell>
          <cell r="V505" t="str">
            <v>anatop</v>
          </cell>
          <cell r="W505" t="str">
            <v>ANATOP_TESTO[5]</v>
          </cell>
          <cell r="X505" t="str">
            <v>sjc.sjc_gpucr1_reg[23]</v>
          </cell>
          <cell r="Y505" t="str">
            <v>pl301_sim_mx6sl_per1</v>
          </cell>
          <cell r="Z505" t="str">
            <v>HADDR[28]</v>
          </cell>
          <cell r="AA505" t="str">
            <v>sjc.sjc_gpucr1_reg[11]</v>
          </cell>
        </row>
        <row r="507">
          <cell r="J507" t="str">
            <v>usdhc1</v>
          </cell>
          <cell r="K507" t="str">
            <v>CMD</v>
          </cell>
          <cell r="L507" t="str">
            <v>enet1</v>
          </cell>
          <cell r="M507" t="str">
            <v>TX_CLK</v>
          </cell>
          <cell r="N507" t="str">
            <v>kpp</v>
          </cell>
          <cell r="O507" t="str">
            <v>ROW[0]</v>
          </cell>
          <cell r="T507" t="str">
            <v>gpio5</v>
          </cell>
          <cell r="U507" t="str">
            <v>GPIO[14]</v>
          </cell>
          <cell r="V507" t="str">
            <v>anatop</v>
          </cell>
          <cell r="W507" t="str">
            <v>ANATOP_TESTO[3]</v>
          </cell>
          <cell r="X507" t="str">
            <v>sjc.sjc_gpucr1_reg[23]</v>
          </cell>
          <cell r="Y507" t="str">
            <v>pl301_sim_mx6sl_per1</v>
          </cell>
          <cell r="Z507" t="str">
            <v>HADDR[26]</v>
          </cell>
          <cell r="AA507" t="str">
            <v>sjc.sjc_gpucr1_reg[11]</v>
          </cell>
        </row>
        <row r="509">
          <cell r="J509" t="str">
            <v>usdhc1</v>
          </cell>
          <cell r="K509" t="str">
            <v>DAT4</v>
          </cell>
          <cell r="L509" t="str">
            <v>enet1</v>
          </cell>
          <cell r="M509" t="str">
            <v>MDC</v>
          </cell>
          <cell r="N509" t="str">
            <v>kpp</v>
          </cell>
          <cell r="O509" t="str">
            <v>COL[3]</v>
          </cell>
          <cell r="R509" t="str">
            <v>uart4</v>
          </cell>
          <cell r="S509" t="str">
            <v>RXD_MUX</v>
          </cell>
          <cell r="T509" t="str">
            <v>gpio5</v>
          </cell>
          <cell r="U509" t="str">
            <v>GPIO[12]</v>
          </cell>
          <cell r="V509" t="str">
            <v>anatop</v>
          </cell>
          <cell r="W509" t="str">
            <v>ANATOP_TESTO[8]</v>
          </cell>
          <cell r="X509" t="str">
            <v>sjc.sjc_gpucr1_reg[23]</v>
          </cell>
          <cell r="Y509" t="str">
            <v>pl301_sim_mx6sl_per1</v>
          </cell>
          <cell r="Z509" t="str">
            <v>HADDR[31]</v>
          </cell>
          <cell r="AA509" t="str">
            <v>sjc.sjc_gpucr1_reg[11]</v>
          </cell>
        </row>
        <row r="515">
          <cell r="J515" t="str">
            <v>usdhc1</v>
          </cell>
          <cell r="K515" t="str">
            <v>CLK</v>
          </cell>
          <cell r="L515" t="str">
            <v>enet1</v>
          </cell>
          <cell r="M515" t="str">
            <v>MDIO</v>
          </cell>
          <cell r="N515" t="str">
            <v>kpp</v>
          </cell>
          <cell r="O515" t="str">
            <v>COL[0]</v>
          </cell>
          <cell r="T515" t="str">
            <v>gpio5</v>
          </cell>
          <cell r="U515" t="str">
            <v>GPIO[15]</v>
          </cell>
          <cell r="V515" t="str">
            <v>anatop</v>
          </cell>
          <cell r="W515" t="str">
            <v>ANATOP_TESTO[2]</v>
          </cell>
          <cell r="X515" t="str">
            <v>sjc.sjc_gpucr1_reg[23]</v>
          </cell>
          <cell r="Y515" t="str">
            <v>pl301_sim_mx6sl_per1</v>
          </cell>
          <cell r="Z515" t="str">
            <v>HADDR[25]</v>
          </cell>
          <cell r="AA515" t="str">
            <v>sjc.sjc_gpucr1_reg[11]</v>
          </cell>
        </row>
        <row r="516">
          <cell r="J516" t="str">
            <v>usdhc1</v>
          </cell>
          <cell r="K516" t="str">
            <v>DAT5</v>
          </cell>
          <cell r="L516" t="str">
            <v>enet1</v>
          </cell>
          <cell r="M516" t="str">
            <v>RDATA[0]</v>
          </cell>
          <cell r="N516" t="str">
            <v>kpp</v>
          </cell>
          <cell r="O516" t="str">
            <v>ROW[3]</v>
          </cell>
          <cell r="R516" t="str">
            <v>uart4</v>
          </cell>
          <cell r="S516" t="str">
            <v>TXD_MUX</v>
          </cell>
          <cell r="T516" t="str">
            <v>gpio5</v>
          </cell>
          <cell r="U516" t="str">
            <v>GPIO[9]</v>
          </cell>
          <cell r="V516" t="str">
            <v>anatop</v>
          </cell>
          <cell r="W516" t="str">
            <v>ANATOP_TESTO[9]</v>
          </cell>
          <cell r="X516" t="str">
            <v>sjc.sjc_gpucr1_reg[23]</v>
          </cell>
          <cell r="Y516" t="str">
            <v>pl301_sim_mx6sl_per1</v>
          </cell>
          <cell r="Z516" t="str">
            <v>HPROT[3]</v>
          </cell>
          <cell r="AA516" t="str">
            <v>sjc.sjc_gpucr1_reg[11]</v>
          </cell>
        </row>
        <row r="517">
          <cell r="J517" t="str">
            <v>uart1</v>
          </cell>
          <cell r="K517" t="str">
            <v>TXD_MUX</v>
          </cell>
          <cell r="L517" t="str">
            <v>pwm2</v>
          </cell>
          <cell r="M517" t="str">
            <v>PWMO</v>
          </cell>
          <cell r="N517" t="str">
            <v>uart4</v>
          </cell>
          <cell r="O517" t="str">
            <v>TXD_MUX</v>
          </cell>
          <cell r="P517" t="str">
            <v>enet1</v>
          </cell>
          <cell r="Q517" t="str">
            <v>RX_CLK</v>
          </cell>
          <cell r="R517" t="str">
            <v>uart5</v>
          </cell>
          <cell r="S517" t="str">
            <v>TXD_MUX</v>
          </cell>
          <cell r="T517" t="str">
            <v>gpio3</v>
          </cell>
          <cell r="U517" t="str">
            <v>GPIO[17]</v>
          </cell>
          <cell r="V517" t="str">
            <v>anatop</v>
          </cell>
          <cell r="W517" t="str">
            <v>ANATOP_TESTI[3]</v>
          </cell>
          <cell r="X517" t="str">
            <v>sjc.sjc_gpucr1_reg[23]</v>
          </cell>
          <cell r="Y517" t="str">
            <v>uart5</v>
          </cell>
          <cell r="Z517" t="str">
            <v>DCD</v>
          </cell>
        </row>
        <row r="518">
          <cell r="J518" t="str">
            <v>usdhc1</v>
          </cell>
          <cell r="K518" t="str">
            <v>DAT6</v>
          </cell>
          <cell r="L518" t="str">
            <v>enet1</v>
          </cell>
          <cell r="M518" t="str">
            <v>TX_EN</v>
          </cell>
          <cell r="N518" t="str">
            <v>kpp</v>
          </cell>
          <cell r="O518" t="str">
            <v>COL[4]</v>
          </cell>
          <cell r="R518" t="str">
            <v>uart4</v>
          </cell>
          <cell r="S518" t="str">
            <v>RTS</v>
          </cell>
          <cell r="T518" t="str">
            <v>gpio5</v>
          </cell>
          <cell r="U518" t="str">
            <v>GPIO[7]</v>
          </cell>
          <cell r="V518" t="str">
            <v>anatop</v>
          </cell>
          <cell r="W518" t="str">
            <v>ANATOP_TESTO[10]</v>
          </cell>
          <cell r="X518" t="str">
            <v>sjc.sjc_gpucr1_reg[23]</v>
          </cell>
          <cell r="Y518" t="str">
            <v>pl301_sim_mx6sl_per1</v>
          </cell>
          <cell r="Z518" t="str">
            <v>HPROT[2]</v>
          </cell>
          <cell r="AA518" t="str">
            <v>sjc.sjc_gpucr1_reg[11]</v>
          </cell>
        </row>
        <row r="519">
          <cell r="J519" t="str">
            <v>uart1</v>
          </cell>
          <cell r="K519" t="str">
            <v>RXD_MUX</v>
          </cell>
          <cell r="L519" t="str">
            <v>pwm1</v>
          </cell>
          <cell r="M519" t="str">
            <v>PWMO</v>
          </cell>
          <cell r="N519" t="str">
            <v>uart4</v>
          </cell>
          <cell r="O519" t="str">
            <v>RXD_MUX</v>
          </cell>
          <cell r="P519" t="str">
            <v>enet1</v>
          </cell>
          <cell r="Q519" t="str">
            <v>COL</v>
          </cell>
          <cell r="R519" t="str">
            <v>uart5</v>
          </cell>
          <cell r="S519" t="str">
            <v>RXD_MUX</v>
          </cell>
          <cell r="T519" t="str">
            <v>gpio3</v>
          </cell>
          <cell r="U519" t="str">
            <v>GPIO[16]</v>
          </cell>
          <cell r="V519" t="str">
            <v>anatop</v>
          </cell>
          <cell r="W519" t="str">
            <v>ANATOP_TESTI[2]</v>
          </cell>
          <cell r="X519" t="str">
            <v>sjc.sjc_gpucr1_reg[23]</v>
          </cell>
          <cell r="Y519" t="str">
            <v>tpsmp</v>
          </cell>
          <cell r="Z519" t="str">
            <v>CLK</v>
          </cell>
          <cell r="AA519" t="str">
            <v xml:space="preserve">sjc.sjc_gpucr1_reg[11]  </v>
          </cell>
        </row>
        <row r="521">
          <cell r="J521" t="str">
            <v>usdhc1</v>
          </cell>
          <cell r="K521" t="str">
            <v>DAT7</v>
          </cell>
          <cell r="L521" t="str">
            <v>enet1</v>
          </cell>
          <cell r="M521" t="str">
            <v>TDATA[1]</v>
          </cell>
          <cell r="N521" t="str">
            <v>kpp</v>
          </cell>
          <cell r="O521" t="str">
            <v>ROW[4]</v>
          </cell>
          <cell r="P521" t="str">
            <v>ccm</v>
          </cell>
          <cell r="Q521" t="str">
            <v>PMIC_RDY</v>
          </cell>
          <cell r="R521" t="str">
            <v>uart4</v>
          </cell>
          <cell r="S521" t="str">
            <v>CTS</v>
          </cell>
          <cell r="T521" t="str">
            <v>gpio5</v>
          </cell>
          <cell r="U521" t="str">
            <v>GPIO[10]</v>
          </cell>
          <cell r="V521" t="str">
            <v>anatop</v>
          </cell>
          <cell r="W521" t="str">
            <v>ANATOP_TESTO[11]</v>
          </cell>
          <cell r="X521" t="str">
            <v>sjc.sjc_gpucr1_reg[23]</v>
          </cell>
          <cell r="Y521" t="str">
            <v>pl301_sim_mx6sl_per1</v>
          </cell>
          <cell r="Z521" t="str">
            <v>HMASTLOCK</v>
          </cell>
          <cell r="AA521" t="str">
            <v>sjc.sjc_gpucr1_reg[11]</v>
          </cell>
        </row>
        <row r="526">
          <cell r="L526" t="str">
            <v>usdhc4</v>
          </cell>
          <cell r="M526" t="str">
            <v>CLK</v>
          </cell>
          <cell r="N526" t="str">
            <v>uart3</v>
          </cell>
          <cell r="O526" t="str">
            <v>RTS</v>
          </cell>
          <cell r="P526" t="str">
            <v>weim</v>
          </cell>
          <cell r="Q526" t="str">
            <v>WEIM_A[26]</v>
          </cell>
          <cell r="T526" t="str">
            <v>gpio2</v>
          </cell>
          <cell r="U526" t="str">
            <v>GPIO[5]</v>
          </cell>
          <cell r="Y526" t="str">
            <v>mmdc</v>
          </cell>
          <cell r="Z526" t="str">
            <v>MMDC_DEBUG[9]</v>
          </cell>
        </row>
        <row r="527">
          <cell r="J527" t="str">
            <v>wdog1</v>
          </cell>
          <cell r="K527" t="str">
            <v>WDOG_B</v>
          </cell>
          <cell r="L527" t="str">
            <v>wdog1</v>
          </cell>
          <cell r="M527" t="str">
            <v>WDOG_RST_B_DEB</v>
          </cell>
          <cell r="N527" t="str">
            <v>uart5</v>
          </cell>
          <cell r="O527" t="str">
            <v>RI</v>
          </cell>
          <cell r="T527" t="str">
            <v>gpio3</v>
          </cell>
          <cell r="U527" t="str">
            <v>GPIO[18]</v>
          </cell>
          <cell r="Y527" t="str">
            <v>observe_mux</v>
          </cell>
          <cell r="Z527" t="str">
            <v>OUT[2]</v>
          </cell>
        </row>
        <row r="529">
          <cell r="J529" t="str">
            <v>i2c2</v>
          </cell>
          <cell r="K529" t="str">
            <v>SCL</v>
          </cell>
          <cell r="L529" t="str">
            <v>audmux</v>
          </cell>
          <cell r="M529" t="str">
            <v>AUD4_RXFS</v>
          </cell>
          <cell r="N529" t="str">
            <v>spdif</v>
          </cell>
          <cell r="O529" t="str">
            <v>IN1</v>
          </cell>
          <cell r="P529" t="str">
            <v>enet1</v>
          </cell>
          <cell r="Q529" t="str">
            <v>TDATA[1]</v>
          </cell>
          <cell r="R529" t="str">
            <v>usdhc3</v>
          </cell>
          <cell r="S529" t="str">
            <v>WP</v>
          </cell>
          <cell r="T529" t="str">
            <v>gpio3</v>
          </cell>
          <cell r="U529" t="str">
            <v>GPIO[14]</v>
          </cell>
          <cell r="V529" t="str">
            <v>ecspi1</v>
          </cell>
          <cell r="W529" t="str">
            <v>RDY</v>
          </cell>
          <cell r="Y529" t="str">
            <v>pl301_sim_mx6sl_per1</v>
          </cell>
          <cell r="Z529" t="str">
            <v>HSIZE[2]</v>
          </cell>
          <cell r="AA529" t="str">
            <v xml:space="preserve">sjc.sjc_gpucr1_reg[11]  </v>
          </cell>
        </row>
        <row r="530">
          <cell r="L530" t="str">
            <v>usdhc4</v>
          </cell>
          <cell r="M530" t="str">
            <v>CMD</v>
          </cell>
          <cell r="N530" t="str">
            <v>uart3</v>
          </cell>
          <cell r="O530" t="str">
            <v>CTS</v>
          </cell>
          <cell r="P530" t="str">
            <v>weim</v>
          </cell>
          <cell r="Q530" t="str">
            <v>WEIM_CRE</v>
          </cell>
          <cell r="T530" t="str">
            <v>gpio2</v>
          </cell>
          <cell r="U530" t="str">
            <v>GPIO[6]</v>
          </cell>
          <cell r="Y530" t="str">
            <v>mmdc</v>
          </cell>
          <cell r="Z530" t="str">
            <v>MMDC_DEBUG[8]</v>
          </cell>
        </row>
        <row r="531">
          <cell r="J531" t="str">
            <v>i2c2</v>
          </cell>
          <cell r="K531" t="str">
            <v>SDA</v>
          </cell>
          <cell r="L531" t="str">
            <v>audmux</v>
          </cell>
          <cell r="M531" t="str">
            <v>AUD4_RXC</v>
          </cell>
          <cell r="N531" t="str">
            <v>spdif</v>
          </cell>
          <cell r="O531" t="str">
            <v>OUT1</v>
          </cell>
          <cell r="R531" t="str">
            <v>usdhc3</v>
          </cell>
          <cell r="S531" t="str">
            <v>CD</v>
          </cell>
          <cell r="T531" t="str">
            <v>gpio3</v>
          </cell>
          <cell r="U531" t="str">
            <v>GPIO[15]</v>
          </cell>
          <cell r="V531" t="str">
            <v>anatop</v>
          </cell>
          <cell r="W531" t="str">
            <v>ANATOP_TESTO[0]</v>
          </cell>
          <cell r="X531" t="str">
            <v>sjc.sjc_gpucr1_reg[23]</v>
          </cell>
          <cell r="Y531" t="str">
            <v>pl301_sim_mx6sl_per1</v>
          </cell>
          <cell r="Z531" t="str">
            <v>HWRITE</v>
          </cell>
          <cell r="AA531" t="str">
            <v xml:space="preserve">sjc.sjc_gpucr1_reg[11]  </v>
          </cell>
        </row>
        <row r="532">
          <cell r="L532" t="str">
            <v>ecspi4</v>
          </cell>
          <cell r="M532" t="str">
            <v>MOSI</v>
          </cell>
          <cell r="N532" t="str">
            <v>lcdif1</v>
          </cell>
          <cell r="O532" t="str">
            <v>DAT[24]</v>
          </cell>
          <cell r="P532" t="str">
            <v>csi</v>
          </cell>
          <cell r="Q532" t="str">
            <v>D[0]</v>
          </cell>
          <cell r="T532" t="str">
            <v>gpio1</v>
          </cell>
          <cell r="U532" t="str">
            <v>GPIO[7]</v>
          </cell>
          <cell r="V532" t="str">
            <v>anatop</v>
          </cell>
          <cell r="W532" t="str">
            <v>USBPHY1_TSTI_TX_HS_MODE</v>
          </cell>
          <cell r="Y532" t="str">
            <v>observe_mux</v>
          </cell>
          <cell r="Z532" t="str">
            <v>OUT[0]</v>
          </cell>
        </row>
        <row r="534">
          <cell r="L534" t="str">
            <v>ecspi4</v>
          </cell>
          <cell r="M534" t="str">
            <v>MISO</v>
          </cell>
          <cell r="N534" t="str">
            <v>lcdif1</v>
          </cell>
          <cell r="O534" t="str">
            <v>DAT[25]</v>
          </cell>
          <cell r="P534" t="str">
            <v>csi</v>
          </cell>
          <cell r="Q534" t="str">
            <v>D[1]</v>
          </cell>
          <cell r="T534" t="str">
            <v>gpio1</v>
          </cell>
          <cell r="U534" t="str">
            <v>GPIO[8]</v>
          </cell>
          <cell r="V534" t="str">
            <v>anatop</v>
          </cell>
          <cell r="W534" t="str">
            <v>USBPHY1_TSTI_TX_LS_MODE</v>
          </cell>
          <cell r="Y534" t="str">
            <v>observe_mux</v>
          </cell>
          <cell r="Z534" t="str">
            <v>OUT[1]</v>
          </cell>
        </row>
        <row r="536">
          <cell r="L536" t="str">
            <v>ecspi4</v>
          </cell>
          <cell r="M536" t="str">
            <v>SS0</v>
          </cell>
          <cell r="N536" t="str">
            <v>lcdif1</v>
          </cell>
          <cell r="O536" t="str">
            <v>DAT[26]</v>
          </cell>
          <cell r="P536" t="str">
            <v>csi</v>
          </cell>
          <cell r="Q536" t="str">
            <v>D[2]</v>
          </cell>
          <cell r="T536" t="str">
            <v>gpio1</v>
          </cell>
          <cell r="U536" t="str">
            <v>GPIO[9]</v>
          </cell>
          <cell r="V536" t="str">
            <v>anatop</v>
          </cell>
          <cell r="W536" t="str">
            <v>USBPHY1_TSTI_TX_DN</v>
          </cell>
          <cell r="Y536" t="str">
            <v>tpsmp</v>
          </cell>
          <cell r="Z536" t="str">
            <v>HDATA[28]</v>
          </cell>
          <cell r="AA536" t="str">
            <v xml:space="preserve">sjc.sjc_gpucr1_reg[11]  </v>
          </cell>
        </row>
        <row r="537">
          <cell r="L537" t="str">
            <v>ecspi3</v>
          </cell>
          <cell r="M537" t="str">
            <v>SS0</v>
          </cell>
          <cell r="P537" t="str">
            <v>weim</v>
          </cell>
          <cell r="Q537" t="str">
            <v>WEIM_A[18]</v>
          </cell>
          <cell r="T537" t="str">
            <v>gpio1</v>
          </cell>
          <cell r="U537" t="str">
            <v>GPIO[17]</v>
          </cell>
          <cell r="V537" t="str">
            <v>usdhc4</v>
          </cell>
          <cell r="W537" t="str">
            <v>WP</v>
          </cell>
          <cell r="Y537" t="str">
            <v>mmdc</v>
          </cell>
          <cell r="Z537" t="str">
            <v>MMDC_DEBUG[29]</v>
          </cell>
        </row>
        <row r="538">
          <cell r="L538" t="str">
            <v>ecspi4</v>
          </cell>
          <cell r="M538" t="str">
            <v>SS1</v>
          </cell>
          <cell r="N538" t="str">
            <v>lcdif1</v>
          </cell>
          <cell r="O538" t="str">
            <v>DAT[28]</v>
          </cell>
          <cell r="P538" t="str">
            <v>csi</v>
          </cell>
          <cell r="Q538" t="str">
            <v>D[4]</v>
          </cell>
          <cell r="T538" t="str">
            <v>gpio1</v>
          </cell>
          <cell r="U538" t="str">
            <v>GPIO[11]</v>
          </cell>
          <cell r="V538" t="str">
            <v>anatop</v>
          </cell>
          <cell r="W538" t="str">
            <v>USBPHY1_TSTI_TX_EN</v>
          </cell>
          <cell r="Y538" t="str">
            <v>tpsmp</v>
          </cell>
          <cell r="Z538" t="str">
            <v>HDATA[30]</v>
          </cell>
          <cell r="AA538" t="str">
            <v xml:space="preserve">sjc.sjc_gpucr1_reg[11]  </v>
          </cell>
        </row>
        <row r="539">
          <cell r="L539" t="str">
            <v>ecspi3</v>
          </cell>
          <cell r="M539" t="str">
            <v>MISO</v>
          </cell>
          <cell r="P539" t="str">
            <v>weim</v>
          </cell>
          <cell r="Q539" t="str">
            <v>WEIM_A[17]</v>
          </cell>
          <cell r="T539" t="str">
            <v>gpio1</v>
          </cell>
          <cell r="U539" t="str">
            <v>GPIO[16]</v>
          </cell>
          <cell r="V539" t="str">
            <v>usdhc4</v>
          </cell>
          <cell r="W539" t="str">
            <v>VSELECT</v>
          </cell>
          <cell r="Y539" t="str">
            <v>mmdc</v>
          </cell>
          <cell r="Z539" t="str">
            <v>MMDC_DEBUG[30]</v>
          </cell>
        </row>
        <row r="541">
          <cell r="L541" t="str">
            <v>ecspi3</v>
          </cell>
          <cell r="M541" t="str">
            <v>MOSI</v>
          </cell>
          <cell r="P541" t="str">
            <v>weim</v>
          </cell>
          <cell r="Q541" t="str">
            <v>WEIM_A[16]</v>
          </cell>
          <cell r="T541" t="str">
            <v>gpio1</v>
          </cell>
          <cell r="U541" t="str">
            <v>GPIO[15]</v>
          </cell>
          <cell r="V541" t="str">
            <v>usdhc4</v>
          </cell>
          <cell r="W541" t="str">
            <v>RST</v>
          </cell>
          <cell r="Y541" t="str">
            <v>mmdc</v>
          </cell>
          <cell r="Z541" t="str">
            <v>MMDC_DEBUG[31]</v>
          </cell>
        </row>
        <row r="542">
          <cell r="L542" t="str">
            <v>ecspi4</v>
          </cell>
          <cell r="M542" t="str">
            <v>SCLK</v>
          </cell>
          <cell r="N542" t="str">
            <v>lcdif1</v>
          </cell>
          <cell r="O542" t="str">
            <v>DAT[27]</v>
          </cell>
          <cell r="P542" t="str">
            <v>csi</v>
          </cell>
          <cell r="Q542" t="str">
            <v>D[3]</v>
          </cell>
          <cell r="T542" t="str">
            <v>gpio1</v>
          </cell>
          <cell r="U542" t="str">
            <v>GPIO[10]</v>
          </cell>
          <cell r="V542" t="str">
            <v>anatop</v>
          </cell>
          <cell r="W542" t="str">
            <v>USBPHY1_TSTI_TX_DP</v>
          </cell>
          <cell r="Y542" t="str">
            <v>tpsmp</v>
          </cell>
          <cell r="Z542" t="str">
            <v>HDATA[29]</v>
          </cell>
          <cell r="AA542" t="str">
            <v xml:space="preserve">sjc.sjc_gpucr1_reg[11]  </v>
          </cell>
        </row>
        <row r="544">
          <cell r="L544" t="str">
            <v>ecspi4</v>
          </cell>
          <cell r="M544" t="str">
            <v>SS3</v>
          </cell>
          <cell r="N544" t="str">
            <v>lcdif1</v>
          </cell>
          <cell r="O544" t="str">
            <v>DAT[30]</v>
          </cell>
          <cell r="P544" t="str">
            <v>csi</v>
          </cell>
          <cell r="Q544" t="str">
            <v>D[6]</v>
          </cell>
          <cell r="T544" t="str">
            <v>gpio1</v>
          </cell>
          <cell r="U544" t="str">
            <v>GPIO[13]</v>
          </cell>
          <cell r="V544" t="str">
            <v>anatop</v>
          </cell>
          <cell r="W544" t="str">
            <v>USBPHY2_TSTO_RX_DISCON_DET</v>
          </cell>
          <cell r="Y544" t="str">
            <v>tpsmp</v>
          </cell>
          <cell r="Z544" t="str">
            <v>HDATA[20]</v>
          </cell>
          <cell r="AA544" t="str">
            <v xml:space="preserve">sjc.sjc_gpucr1_reg[11]  </v>
          </cell>
        </row>
        <row r="546">
          <cell r="L546" t="str">
            <v>ecspi4</v>
          </cell>
          <cell r="M546" t="str">
            <v>SS2</v>
          </cell>
          <cell r="N546" t="str">
            <v>lcdif1</v>
          </cell>
          <cell r="O546" t="str">
            <v>DAT[29]</v>
          </cell>
          <cell r="P546" t="str">
            <v>csi</v>
          </cell>
          <cell r="Q546" t="str">
            <v>D[5]</v>
          </cell>
          <cell r="T546" t="str">
            <v>gpio1</v>
          </cell>
          <cell r="U546" t="str">
            <v>GPIO[12]</v>
          </cell>
          <cell r="V546" t="str">
            <v>anatop</v>
          </cell>
          <cell r="W546" t="str">
            <v>USBPHY1_TSTI_TX_HIZ</v>
          </cell>
          <cell r="Y546" t="str">
            <v>tpsmp</v>
          </cell>
          <cell r="Z546" t="str">
            <v>HDATA[31]</v>
          </cell>
          <cell r="AA546" t="str">
            <v xml:space="preserve">sjc.sjc_gpucr1_reg[11]  </v>
          </cell>
        </row>
        <row r="547">
          <cell r="L547" t="str">
            <v>ecspi4</v>
          </cell>
          <cell r="M547" t="str">
            <v>RDY</v>
          </cell>
          <cell r="N547" t="str">
            <v>lcdif1</v>
          </cell>
          <cell r="O547" t="str">
            <v>DAT[31]</v>
          </cell>
          <cell r="P547" t="str">
            <v>csi</v>
          </cell>
          <cell r="Q547" t="str">
            <v>D[7]</v>
          </cell>
          <cell r="T547" t="str">
            <v>gpio1</v>
          </cell>
          <cell r="U547" t="str">
            <v>GPIO[14]</v>
          </cell>
          <cell r="V547" t="str">
            <v>anatop</v>
          </cell>
          <cell r="W547" t="str">
            <v>USBPHY2_TSTO_RX_FS_RXD</v>
          </cell>
          <cell r="Y547" t="str">
            <v>mmdc</v>
          </cell>
          <cell r="Z547" t="str">
            <v>MMDC_DEBUG[32]</v>
          </cell>
        </row>
        <row r="548">
          <cell r="L548" t="str">
            <v>uart2</v>
          </cell>
          <cell r="M548" t="str">
            <v>TXD_MUX</v>
          </cell>
          <cell r="P548" t="str">
            <v>weim</v>
          </cell>
          <cell r="Q548" t="str">
            <v>WEIM_A[21]</v>
          </cell>
          <cell r="T548" t="str">
            <v>gpio1</v>
          </cell>
          <cell r="U548" t="str">
            <v>GPIO[20]</v>
          </cell>
          <cell r="V548" t="str">
            <v>ecspi3</v>
          </cell>
          <cell r="W548" t="str">
            <v>SS2</v>
          </cell>
          <cell r="Y548" t="str">
            <v>mmdc</v>
          </cell>
          <cell r="Z548" t="str">
            <v>MMDC_DEBUG[26]</v>
          </cell>
        </row>
        <row r="549">
          <cell r="L549" t="str">
            <v>ecspi3</v>
          </cell>
          <cell r="M549" t="str">
            <v>SCLK</v>
          </cell>
          <cell r="P549" t="str">
            <v>weim</v>
          </cell>
          <cell r="Q549" t="str">
            <v>WEIM_A[19]</v>
          </cell>
          <cell r="T549" t="str">
            <v>gpio1</v>
          </cell>
          <cell r="U549" t="str">
            <v>GPIO[18]</v>
          </cell>
          <cell r="V549" t="str">
            <v>usdhc4</v>
          </cell>
          <cell r="W549" t="str">
            <v>CD</v>
          </cell>
          <cell r="Y549" t="str">
            <v>mmdc</v>
          </cell>
          <cell r="Z549" t="str">
            <v>MMDC_DEBUG[28]</v>
          </cell>
        </row>
        <row r="550">
          <cell r="L550" t="str">
            <v>uart2</v>
          </cell>
          <cell r="M550" t="str">
            <v>RTS</v>
          </cell>
          <cell r="P550" t="str">
            <v>weim</v>
          </cell>
          <cell r="Q550" t="str">
            <v>WEIM_A[22]</v>
          </cell>
          <cell r="T550" t="str">
            <v>gpio1</v>
          </cell>
          <cell r="U550" t="str">
            <v>GPIO[21]</v>
          </cell>
          <cell r="V550" t="str">
            <v>ecspi3</v>
          </cell>
          <cell r="W550" t="str">
            <v>SS3</v>
          </cell>
          <cell r="Y550" t="str">
            <v>mmdc</v>
          </cell>
          <cell r="Z550" t="str">
            <v>MMDC_DEBUG[25]</v>
          </cell>
        </row>
        <row r="551">
          <cell r="L551" t="str">
            <v>uart2</v>
          </cell>
          <cell r="M551" t="str">
            <v>RXD_MUX</v>
          </cell>
          <cell r="P551" t="str">
            <v>weim</v>
          </cell>
          <cell r="Q551" t="str">
            <v>WEIM_A[20]</v>
          </cell>
          <cell r="T551" t="str">
            <v>gpio1</v>
          </cell>
          <cell r="U551" t="str">
            <v>GPIO[19]</v>
          </cell>
          <cell r="V551" t="str">
            <v>ecspi3</v>
          </cell>
          <cell r="W551" t="str">
            <v>SS1</v>
          </cell>
          <cell r="Y551" t="str">
            <v>mmdc</v>
          </cell>
          <cell r="Z551" t="str">
            <v>MMDC_DEBUG[27]</v>
          </cell>
        </row>
        <row r="552">
          <cell r="L552" t="str">
            <v>ecspi2</v>
          </cell>
          <cell r="M552" t="str">
            <v>SS3</v>
          </cell>
          <cell r="P552" t="str">
            <v>csi</v>
          </cell>
          <cell r="Q552" t="str">
            <v>HSYNC</v>
          </cell>
          <cell r="T552" t="str">
            <v>gpio2</v>
          </cell>
          <cell r="U552" t="str">
            <v>GPIO[0]</v>
          </cell>
          <cell r="V552" t="str">
            <v>usdhc2</v>
          </cell>
          <cell r="W552" t="str">
            <v>VSELECT</v>
          </cell>
          <cell r="Y552" t="str">
            <v>mmdc</v>
          </cell>
          <cell r="Z552" t="str">
            <v>MMDC_DEBUG[14]</v>
          </cell>
        </row>
        <row r="556">
          <cell r="L556" t="str">
            <v>uart2</v>
          </cell>
          <cell r="M556" t="str">
            <v>CTS</v>
          </cell>
          <cell r="P556" t="str">
            <v>weim</v>
          </cell>
          <cell r="Q556" t="str">
            <v>WEIM_A[23]</v>
          </cell>
          <cell r="T556" t="str">
            <v>gpio1</v>
          </cell>
          <cell r="U556" t="str">
            <v>GPIO[22]</v>
          </cell>
          <cell r="V556" t="str">
            <v>ecspi3</v>
          </cell>
          <cell r="W556" t="str">
            <v>RDY</v>
          </cell>
          <cell r="Y556" t="str">
            <v>mmdc</v>
          </cell>
          <cell r="Z556" t="str">
            <v>MMDC_DEBUG[24]</v>
          </cell>
        </row>
        <row r="557">
          <cell r="L557" t="str">
            <v>audmux</v>
          </cell>
          <cell r="M557" t="str">
            <v>AUD5_TXC</v>
          </cell>
          <cell r="N557" t="str">
            <v>lcdif1</v>
          </cell>
          <cell r="O557" t="str">
            <v>DAT[19]</v>
          </cell>
          <cell r="P557" t="str">
            <v>weim</v>
          </cell>
          <cell r="Q557" t="str">
            <v>WEIM_CS[1]</v>
          </cell>
          <cell r="T557" t="str">
            <v>gpio2</v>
          </cell>
          <cell r="U557" t="str">
            <v>GPIO[10]</v>
          </cell>
          <cell r="V557" t="str">
            <v>usdhc4</v>
          </cell>
          <cell r="W557" t="str">
            <v>CD</v>
          </cell>
          <cell r="Y557" t="str">
            <v>mmdc</v>
          </cell>
          <cell r="Z557" t="str">
            <v>MMDC_DEBUG[4]</v>
          </cell>
        </row>
        <row r="559">
          <cell r="L559" t="str">
            <v>ecspi2</v>
          </cell>
          <cell r="M559" t="str">
            <v>RDY</v>
          </cell>
          <cell r="P559" t="str">
            <v>csi</v>
          </cell>
          <cell r="Q559" t="str">
            <v>MCLK</v>
          </cell>
          <cell r="T559" t="str">
            <v>gpio2</v>
          </cell>
          <cell r="U559" t="str">
            <v>GPIO[1]</v>
          </cell>
          <cell r="V559" t="str">
            <v>usdhc2</v>
          </cell>
          <cell r="W559" t="str">
            <v>WP</v>
          </cell>
          <cell r="Y559" t="str">
            <v>mmdc</v>
          </cell>
          <cell r="Z559" t="str">
            <v>MMDC_DEBUG[13]</v>
          </cell>
        </row>
        <row r="561">
          <cell r="L561" t="str">
            <v>audmux</v>
          </cell>
          <cell r="M561" t="str">
            <v>AUD5_TXD</v>
          </cell>
          <cell r="N561" t="str">
            <v>lcdif1</v>
          </cell>
          <cell r="O561" t="str">
            <v>DAT[18]</v>
          </cell>
          <cell r="P561" t="str">
            <v>weim</v>
          </cell>
          <cell r="Q561" t="str">
            <v>WEIM_CS[0]</v>
          </cell>
          <cell r="T561" t="str">
            <v>gpio2</v>
          </cell>
          <cell r="U561" t="str">
            <v>GPIO[9]</v>
          </cell>
          <cell r="V561" t="str">
            <v>usdhc4</v>
          </cell>
          <cell r="W561" t="str">
            <v>WP</v>
          </cell>
          <cell r="Y561" t="str">
            <v>mmdc</v>
          </cell>
          <cell r="Z561" t="str">
            <v>MMDC_DEBUG[5]</v>
          </cell>
        </row>
        <row r="563">
          <cell r="L563" t="str">
            <v>ecspi2</v>
          </cell>
          <cell r="M563" t="str">
            <v>SS2</v>
          </cell>
          <cell r="P563" t="str">
            <v>csi</v>
          </cell>
          <cell r="Q563" t="str">
            <v>PIXCLK</v>
          </cell>
          <cell r="T563" t="str">
            <v>gpio1</v>
          </cell>
          <cell r="U563" t="str">
            <v>GPIO[31]</v>
          </cell>
          <cell r="V563" t="str">
            <v>usdhc2</v>
          </cell>
          <cell r="W563" t="str">
            <v>RST</v>
          </cell>
          <cell r="Y563" t="str">
            <v>mmdc</v>
          </cell>
          <cell r="Z563" t="str">
            <v>MMDC_DEBUG[15]</v>
          </cell>
        </row>
        <row r="565">
          <cell r="L565" t="str">
            <v>audmux</v>
          </cell>
          <cell r="M565" t="str">
            <v>AUD5_TXFS</v>
          </cell>
          <cell r="N565" t="str">
            <v>lcdif1</v>
          </cell>
          <cell r="O565" t="str">
            <v>DAT[17]</v>
          </cell>
          <cell r="P565" t="str">
            <v>weim</v>
          </cell>
          <cell r="Q565" t="str">
            <v>WEIM_OE</v>
          </cell>
          <cell r="T565" t="str">
            <v>gpio2</v>
          </cell>
          <cell r="U565" t="str">
            <v>GPIO[8]</v>
          </cell>
          <cell r="V565" t="str">
            <v>usdhc4</v>
          </cell>
          <cell r="W565" t="str">
            <v>VSELECT</v>
          </cell>
          <cell r="Y565" t="str">
            <v>mmdc</v>
          </cell>
          <cell r="Z565" t="str">
            <v>MMDC_DEBUG[6]</v>
          </cell>
        </row>
        <row r="570">
          <cell r="L570" t="str">
            <v>usdhc4</v>
          </cell>
          <cell r="M570" t="str">
            <v>DAT0</v>
          </cell>
          <cell r="N570" t="str">
            <v>lcdif1</v>
          </cell>
          <cell r="O570" t="str">
            <v>DAT[20]</v>
          </cell>
          <cell r="P570" t="str">
            <v>weim</v>
          </cell>
          <cell r="Q570" t="str">
            <v>WEIM_BCLK</v>
          </cell>
          <cell r="R570" t="str">
            <v>anatop</v>
          </cell>
          <cell r="S570" t="str">
            <v>USBOTG1_ID</v>
          </cell>
          <cell r="T570" t="str">
            <v>gpio2</v>
          </cell>
          <cell r="U570" t="str">
            <v>GPIO[11]</v>
          </cell>
          <cell r="V570" t="str">
            <v>usdhc3</v>
          </cell>
          <cell r="W570" t="str">
            <v>RST</v>
          </cell>
          <cell r="Y570" t="str">
            <v>mmdc</v>
          </cell>
          <cell r="Z570" t="str">
            <v>MMDC_DEBUG[3]</v>
          </cell>
        </row>
        <row r="571">
          <cell r="L571" t="str">
            <v>audmux</v>
          </cell>
          <cell r="M571" t="str">
            <v>AUD5_RXC</v>
          </cell>
          <cell r="N571" t="str">
            <v>lcdif1</v>
          </cell>
          <cell r="O571" t="str">
            <v>DAT[16]</v>
          </cell>
          <cell r="P571" t="str">
            <v>weim</v>
          </cell>
          <cell r="Q571" t="str">
            <v>WEIM_RW</v>
          </cell>
          <cell r="T571" t="str">
            <v>gpio2</v>
          </cell>
          <cell r="U571" t="str">
            <v>GPIO[7]</v>
          </cell>
          <cell r="V571" t="str">
            <v>usdhc4</v>
          </cell>
          <cell r="W571" t="str">
            <v>RST</v>
          </cell>
          <cell r="Y571" t="str">
            <v>mmdc</v>
          </cell>
          <cell r="Z571" t="str">
            <v>MMDC_DEBUG[7]</v>
          </cell>
        </row>
        <row r="572">
          <cell r="L572" t="str">
            <v>pwm4</v>
          </cell>
          <cell r="M572" t="str">
            <v>PWMO</v>
          </cell>
          <cell r="P572" t="str">
            <v>csi</v>
          </cell>
          <cell r="Q572" t="str">
            <v>VSYNC</v>
          </cell>
          <cell r="T572" t="str">
            <v>gpio2</v>
          </cell>
          <cell r="U572" t="str">
            <v>GPIO[2]</v>
          </cell>
          <cell r="V572" t="str">
            <v>usdhc2</v>
          </cell>
          <cell r="W572" t="str">
            <v>CD</v>
          </cell>
          <cell r="Y572" t="str">
            <v>mmdc</v>
          </cell>
          <cell r="Z572" t="str">
            <v>MMDC_DEBUG[12]</v>
          </cell>
        </row>
        <row r="573">
          <cell r="L573" t="str">
            <v>usdhc4</v>
          </cell>
          <cell r="M573" t="str">
            <v>DAT1</v>
          </cell>
          <cell r="N573" t="str">
            <v>lcdif1</v>
          </cell>
          <cell r="O573" t="str">
            <v>DAT[21]</v>
          </cell>
          <cell r="P573" t="str">
            <v>weim</v>
          </cell>
          <cell r="Q573" t="str">
            <v>ACLK_FREERUN</v>
          </cell>
          <cell r="R573" t="str">
            <v>anatop</v>
          </cell>
          <cell r="S573" t="str">
            <v>USBOTG2_ID</v>
          </cell>
          <cell r="T573" t="str">
            <v>gpio2</v>
          </cell>
          <cell r="U573" t="str">
            <v>GPIO[12]</v>
          </cell>
          <cell r="V573" t="str">
            <v>usdhc3</v>
          </cell>
          <cell r="W573" t="str">
            <v>VSELECT</v>
          </cell>
          <cell r="Y573" t="str">
            <v>mmdc</v>
          </cell>
          <cell r="Z573" t="str">
            <v>MMDC_DEBUG[2]</v>
          </cell>
        </row>
        <row r="574">
          <cell r="L574" t="str">
            <v>ecspi2</v>
          </cell>
          <cell r="M574" t="str">
            <v>SS1</v>
          </cell>
          <cell r="N574" t="str">
            <v>pwm3</v>
          </cell>
          <cell r="O574" t="str">
            <v>PWMO</v>
          </cell>
          <cell r="P574" t="str">
            <v>weim</v>
          </cell>
          <cell r="Q574" t="str">
            <v>WEIM_CS[2]</v>
          </cell>
          <cell r="T574" t="str">
            <v>gpio1</v>
          </cell>
          <cell r="U574" t="str">
            <v>GPIO[27]</v>
          </cell>
          <cell r="V574" t="str">
            <v>anatop</v>
          </cell>
          <cell r="W574" t="str">
            <v>USBPHY1_TSTO_PLL_CLK20DIV</v>
          </cell>
          <cell r="Y574" t="str">
            <v>mmdc</v>
          </cell>
          <cell r="Z574" t="str">
            <v>MMDC_DEBUG[19]</v>
          </cell>
        </row>
        <row r="576">
          <cell r="L576" t="str">
            <v>ecspi2</v>
          </cell>
          <cell r="M576" t="str">
            <v>MOSI</v>
          </cell>
          <cell r="N576" t="str">
            <v>i2c2</v>
          </cell>
          <cell r="O576" t="str">
            <v>SCL</v>
          </cell>
          <cell r="P576" t="str">
            <v>csi</v>
          </cell>
          <cell r="Q576" t="str">
            <v>D[8]</v>
          </cell>
          <cell r="T576" t="str">
            <v>gpio1</v>
          </cell>
          <cell r="U576" t="str">
            <v>GPIO[23]</v>
          </cell>
          <cell r="V576" t="str">
            <v>anatop</v>
          </cell>
          <cell r="W576" t="str">
            <v>USBPHY2_TSTO_RX_HS_RXD</v>
          </cell>
          <cell r="Y576" t="str">
            <v>mmdc</v>
          </cell>
          <cell r="Z576" t="str">
            <v>MMDC_DEBUG[23]</v>
          </cell>
        </row>
        <row r="578">
          <cell r="L578" t="str">
            <v>usdhc4</v>
          </cell>
          <cell r="M578" t="str">
            <v>DAT3</v>
          </cell>
          <cell r="N578" t="str">
            <v>lcdif1</v>
          </cell>
          <cell r="O578" t="str">
            <v>DAT[23]</v>
          </cell>
          <cell r="P578" t="str">
            <v>weim</v>
          </cell>
          <cell r="Q578" t="str">
            <v>WEIM_DTACK_B</v>
          </cell>
          <cell r="R578" t="str">
            <v>kitten</v>
          </cell>
          <cell r="S578" t="str">
            <v>EVENTO</v>
          </cell>
          <cell r="T578" t="str">
            <v>gpio2</v>
          </cell>
          <cell r="U578" t="str">
            <v>GPIO[14]</v>
          </cell>
          <cell r="V578" t="str">
            <v>usdhc3</v>
          </cell>
          <cell r="W578" t="str">
            <v>CD</v>
          </cell>
          <cell r="Y578" t="str">
            <v>mmdc</v>
          </cell>
          <cell r="Z578" t="str">
            <v>MMDC_DEBUG[0]</v>
          </cell>
        </row>
        <row r="579">
          <cell r="L579" t="str">
            <v>usdhc4</v>
          </cell>
          <cell r="M579" t="str">
            <v>DAT2</v>
          </cell>
          <cell r="N579" t="str">
            <v>lcdif1</v>
          </cell>
          <cell r="O579" t="str">
            <v>DAT[22]</v>
          </cell>
          <cell r="P579" t="str">
            <v>weim</v>
          </cell>
          <cell r="Q579" t="str">
            <v>WEIM_WAIT</v>
          </cell>
          <cell r="R579" t="str">
            <v>kitten</v>
          </cell>
          <cell r="S579" t="str">
            <v>EVENTI</v>
          </cell>
          <cell r="T579" t="str">
            <v>gpio2</v>
          </cell>
          <cell r="U579" t="str">
            <v>GPIO[13]</v>
          </cell>
          <cell r="V579" t="str">
            <v>usdhc3</v>
          </cell>
          <cell r="W579" t="str">
            <v>WP</v>
          </cell>
          <cell r="Y579" t="str">
            <v>mmdc</v>
          </cell>
          <cell r="Z579" t="str">
            <v>MMDC_DEBUG[1]</v>
          </cell>
        </row>
        <row r="581">
          <cell r="L581" t="str">
            <v>wdog2</v>
          </cell>
          <cell r="M581" t="str">
            <v>WDOG_B</v>
          </cell>
          <cell r="N581" t="str">
            <v>pwm4</v>
          </cell>
          <cell r="O581" t="str">
            <v>PWMO</v>
          </cell>
          <cell r="P581" t="str">
            <v>weim</v>
          </cell>
          <cell r="Q581" t="str">
            <v>WEIM_LBA</v>
          </cell>
          <cell r="T581" t="str">
            <v>gpio1</v>
          </cell>
          <cell r="U581" t="str">
            <v>GPIO[28]</v>
          </cell>
          <cell r="V581" t="str">
            <v>anatop</v>
          </cell>
          <cell r="W581" t="str">
            <v>USBPHY1_TSTO_RX_FS_RXD</v>
          </cell>
          <cell r="Y581" t="str">
            <v>mmdc</v>
          </cell>
          <cell r="Z581" t="str">
            <v>MMDC_DEBUG[18]</v>
          </cell>
        </row>
        <row r="583">
          <cell r="L583" t="str">
            <v>i2c3</v>
          </cell>
          <cell r="M583" t="str">
            <v>SCL</v>
          </cell>
          <cell r="N583" t="str">
            <v>pwm1</v>
          </cell>
          <cell r="O583" t="str">
            <v>PWMO</v>
          </cell>
          <cell r="P583" t="str">
            <v>weim</v>
          </cell>
          <cell r="Q583" t="str">
            <v>WEIM_EB[0]</v>
          </cell>
          <cell r="T583" t="str">
            <v>gpio1</v>
          </cell>
          <cell r="U583" t="str">
            <v>GPIO[29]</v>
          </cell>
          <cell r="V583" t="str">
            <v>anatop</v>
          </cell>
          <cell r="W583" t="str">
            <v>USBPHY1_TSTO_RX_HS_RXD</v>
          </cell>
          <cell r="Y583" t="str">
            <v>mmdc</v>
          </cell>
          <cell r="Z583" t="str">
            <v>MMDC_DEBUG[17]</v>
          </cell>
        </row>
        <row r="585">
          <cell r="L585" t="str">
            <v>i2c3</v>
          </cell>
          <cell r="M585" t="str">
            <v>SDA</v>
          </cell>
          <cell r="N585" t="str">
            <v>pwm2</v>
          </cell>
          <cell r="O585" t="str">
            <v>PWMO</v>
          </cell>
          <cell r="P585" t="str">
            <v>weim</v>
          </cell>
          <cell r="Q585" t="str">
            <v>WEIM_EB[1]</v>
          </cell>
          <cell r="T585" t="str">
            <v>gpio1</v>
          </cell>
          <cell r="U585" t="str">
            <v>GPIO[30]</v>
          </cell>
          <cell r="V585" t="str">
            <v>anatop</v>
          </cell>
          <cell r="W585" t="str">
            <v>USBPHY1_TSTO_RX_SQUELCH</v>
          </cell>
          <cell r="Y585" t="str">
            <v>mmdc</v>
          </cell>
          <cell r="Z585" t="str">
            <v>MMDC_DEBUG[16]</v>
          </cell>
        </row>
        <row r="588">
          <cell r="L588" t="str">
            <v>audmux</v>
          </cell>
          <cell r="M588" t="str">
            <v>AUD5_RXFS</v>
          </cell>
          <cell r="N588" t="str">
            <v>uart3</v>
          </cell>
          <cell r="O588" t="str">
            <v>RXD_MUX</v>
          </cell>
          <cell r="P588" t="str">
            <v>weim</v>
          </cell>
          <cell r="Q588" t="str">
            <v>WEIM_A[24]</v>
          </cell>
          <cell r="T588" t="str">
            <v>gpio2</v>
          </cell>
          <cell r="U588" t="str">
            <v>GPIO[3]</v>
          </cell>
          <cell r="Y588" t="str">
            <v>mmdc</v>
          </cell>
          <cell r="Z588" t="str">
            <v>MMDC_DEBUG[11]</v>
          </cell>
        </row>
        <row r="590">
          <cell r="L590" t="str">
            <v>ecspi2</v>
          </cell>
          <cell r="M590" t="str">
            <v>MISO</v>
          </cell>
          <cell r="N590" t="str">
            <v>i2c2</v>
          </cell>
          <cell r="O590" t="str">
            <v>SDA</v>
          </cell>
          <cell r="P590" t="str">
            <v>csi</v>
          </cell>
          <cell r="Q590" t="str">
            <v>D[9]</v>
          </cell>
          <cell r="T590" t="str">
            <v>gpio1</v>
          </cell>
          <cell r="U590" t="str">
            <v>GPIO[24]</v>
          </cell>
          <cell r="V590" t="str">
            <v>anatop</v>
          </cell>
          <cell r="W590" t="str">
            <v>USBPHY2_TSTO_RX_SQUELCH</v>
          </cell>
          <cell r="Y590" t="str">
            <v>mmdc</v>
          </cell>
          <cell r="Z590" t="str">
            <v>MMDC_DEBUG[22]</v>
          </cell>
        </row>
        <row r="591">
          <cell r="L591" t="str">
            <v>ecspi2</v>
          </cell>
          <cell r="M591" t="str">
            <v>SS0</v>
          </cell>
          <cell r="P591" t="str">
            <v>csi</v>
          </cell>
          <cell r="Q591" t="str">
            <v>D[10]</v>
          </cell>
          <cell r="T591" t="str">
            <v>gpio1</v>
          </cell>
          <cell r="U591" t="str">
            <v>GPIO[25]</v>
          </cell>
          <cell r="V591" t="str">
            <v>anatop</v>
          </cell>
          <cell r="W591" t="str">
            <v>USBPHY2_TSTO_PLL_CLK20DIV</v>
          </cell>
          <cell r="Y591" t="str">
            <v>mmdc</v>
          </cell>
          <cell r="Z591" t="str">
            <v>MMDC_DEBUG[21]</v>
          </cell>
        </row>
        <row r="592">
          <cell r="L592" t="str">
            <v>audmux</v>
          </cell>
          <cell r="M592" t="str">
            <v>AUD5_RXD</v>
          </cell>
          <cell r="N592" t="str">
            <v>uart3</v>
          </cell>
          <cell r="O592" t="str">
            <v>TXD_MUX</v>
          </cell>
          <cell r="P592" t="str">
            <v>weim</v>
          </cell>
          <cell r="Q592" t="str">
            <v>WEIM_A[25]</v>
          </cell>
          <cell r="T592" t="str">
            <v>gpio2</v>
          </cell>
          <cell r="U592" t="str">
            <v>GPIO[4]</v>
          </cell>
          <cell r="Y592" t="str">
            <v>mmdc</v>
          </cell>
          <cell r="Z592" t="str">
            <v>MMDC_DEBUG[10]</v>
          </cell>
        </row>
        <row r="593">
          <cell r="L593" t="str">
            <v>ecspi2</v>
          </cell>
          <cell r="M593" t="str">
            <v>SCLK</v>
          </cell>
          <cell r="P593" t="str">
            <v>csi</v>
          </cell>
          <cell r="Q593" t="str">
            <v>D[11]</v>
          </cell>
          <cell r="T593" t="str">
            <v>gpio1</v>
          </cell>
          <cell r="U593" t="str">
            <v>GPIO[26]</v>
          </cell>
          <cell r="V593" t="str">
            <v>anatop</v>
          </cell>
          <cell r="W593" t="str">
            <v>USBPHY1_TSTO_RX_DISCON_DET</v>
          </cell>
          <cell r="Y593" t="str">
            <v>mmdc</v>
          </cell>
          <cell r="Z593" t="str">
            <v>MMDC_DEBUG[20]</v>
          </cell>
        </row>
        <row r="599">
          <cell r="J599" t="str">
            <v>mmdc</v>
          </cell>
          <cell r="K599" t="str">
            <v>DRAM_D[31]</v>
          </cell>
        </row>
        <row r="600">
          <cell r="J600" t="str">
            <v>mmdc</v>
          </cell>
          <cell r="K600" t="str">
            <v>DRAM_D[30]</v>
          </cell>
        </row>
        <row r="603">
          <cell r="J603" t="str">
            <v>mmdc</v>
          </cell>
          <cell r="K603" t="str">
            <v>DRAM_D[29]</v>
          </cell>
        </row>
        <row r="604">
          <cell r="J604" t="str">
            <v>mmdc</v>
          </cell>
          <cell r="K604" t="str">
            <v>DRAM_D[28]</v>
          </cell>
        </row>
        <row r="605">
          <cell r="J605" t="str">
            <v>mmdc</v>
          </cell>
          <cell r="K605" t="str">
            <v>DRAM_RESET</v>
          </cell>
        </row>
        <row r="611">
          <cell r="J611" t="str">
            <v>mmdc</v>
          </cell>
          <cell r="K611" t="str">
            <v>DRAM_D[27]</v>
          </cell>
        </row>
        <row r="613">
          <cell r="J613" t="str">
            <v>mmdc</v>
          </cell>
          <cell r="K613" t="str">
            <v>DRAM_D[26]</v>
          </cell>
        </row>
        <row r="617">
          <cell r="J617" t="str">
            <v>mmdc</v>
          </cell>
          <cell r="K617" t="str">
            <v>DRAM_D[25]</v>
          </cell>
        </row>
        <row r="623">
          <cell r="J623" t="str">
            <v>mmdc</v>
          </cell>
          <cell r="K623" t="str">
            <v>DRAM_D[24]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SLOW</v>
          </cell>
          <cell r="B2" t="str">
            <v>Low</v>
          </cell>
          <cell r="C2" t="str">
            <v>Disabled</v>
          </cell>
          <cell r="D2" t="str">
            <v>Disabled</v>
          </cell>
          <cell r="E2" t="str">
            <v>NA</v>
          </cell>
          <cell r="F2" t="str">
            <v>Keep</v>
          </cell>
          <cell r="G2" t="str">
            <v>Disabled</v>
          </cell>
          <cell r="H2" t="str">
            <v>CMOS</v>
          </cell>
          <cell r="I2" t="str">
            <v>3_LEVEL</v>
          </cell>
        </row>
        <row r="3">
          <cell r="A3" t="str">
            <v>FAST</v>
          </cell>
          <cell r="B3" t="str">
            <v>Medium</v>
          </cell>
          <cell r="C3" t="str">
            <v>Enabled</v>
          </cell>
          <cell r="D3" t="str">
            <v>Enabled</v>
          </cell>
          <cell r="E3" t="str">
            <v>100KOhm PD</v>
          </cell>
          <cell r="F3" t="str">
            <v>Pull</v>
          </cell>
          <cell r="G3" t="str">
            <v>Enabled</v>
          </cell>
          <cell r="H3" t="str">
            <v>DDR2</v>
          </cell>
          <cell r="I3" t="str">
            <v>4_LEVEL</v>
          </cell>
        </row>
        <row r="4">
          <cell r="A4" t="str">
            <v>CFG(SLOW)</v>
          </cell>
          <cell r="B4" t="str">
            <v>High</v>
          </cell>
          <cell r="C4" t="str">
            <v>CFG(Enabled)</v>
          </cell>
          <cell r="D4" t="str">
            <v>CFG(Enabled)</v>
          </cell>
          <cell r="E4" t="str">
            <v>100KOhm PU</v>
          </cell>
          <cell r="F4" t="str">
            <v>CFG(Pull)</v>
          </cell>
          <cell r="G4" t="str">
            <v>CFG(Enabled)</v>
          </cell>
          <cell r="H4" t="str">
            <v>CFG(CMOS)</v>
          </cell>
          <cell r="I4" t="str">
            <v>CFG(3_LEVEL)</v>
          </cell>
        </row>
        <row r="5">
          <cell r="A5" t="str">
            <v>CFG(FAST)</v>
          </cell>
          <cell r="B5" t="str">
            <v>Max</v>
          </cell>
          <cell r="C5" t="str">
            <v>CFG(Disabled)</v>
          </cell>
          <cell r="D5" t="str">
            <v>CFG(Disabled)</v>
          </cell>
          <cell r="E5" t="str">
            <v>47KOhm PU</v>
          </cell>
          <cell r="F5" t="str">
            <v>CFG(Keep)</v>
          </cell>
          <cell r="G5" t="str">
            <v>CFG(Disabled)</v>
          </cell>
          <cell r="H5" t="str">
            <v>CFG(DDR2)</v>
          </cell>
          <cell r="I5" t="str">
            <v>CFG(4_LEVEL)</v>
          </cell>
        </row>
        <row r="6">
          <cell r="A6" t="str">
            <v>NA</v>
          </cell>
          <cell r="B6" t="str">
            <v>CFG(Low)</v>
          </cell>
          <cell r="C6" t="str">
            <v>NA</v>
          </cell>
          <cell r="D6" t="str">
            <v>NA</v>
          </cell>
          <cell r="E6" t="str">
            <v>22KOhm PU</v>
          </cell>
          <cell r="F6" t="str">
            <v>NA</v>
          </cell>
          <cell r="G6" t="str">
            <v>NA</v>
          </cell>
          <cell r="H6" t="str">
            <v>NA</v>
          </cell>
          <cell r="I6" t="str">
            <v>NA</v>
          </cell>
        </row>
        <row r="7">
          <cell r="A7" t="str">
            <v>Nom</v>
          </cell>
          <cell r="B7" t="str">
            <v>CFG(Medium)</v>
          </cell>
          <cell r="E7" t="str">
            <v>CFG(100KOhm PD)</v>
          </cell>
        </row>
        <row r="8">
          <cell r="B8" t="str">
            <v>CFG(High)</v>
          </cell>
          <cell r="E8" t="str">
            <v>CFG(100KOhm PU)</v>
          </cell>
        </row>
        <row r="9">
          <cell r="B9" t="str">
            <v>CFG(Max)</v>
          </cell>
          <cell r="E9" t="str">
            <v>CFG(47KOhm PU)</v>
          </cell>
        </row>
        <row r="10">
          <cell r="B10" t="str">
            <v>NA</v>
          </cell>
          <cell r="E10" t="str">
            <v>CFG(22KOhm PU)</v>
          </cell>
        </row>
        <row r="11">
          <cell r="B11" t="str">
            <v>Nom</v>
          </cell>
          <cell r="E11" t="str">
            <v>CFG(NA)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">
          <cell r="A2" t="str">
            <v>NONE</v>
          </cell>
        </row>
        <row r="3">
          <cell r="A3" t="str">
            <v>PADN</v>
          </cell>
        </row>
        <row r="4">
          <cell r="A4" t="str">
            <v>GPIO2</v>
          </cell>
        </row>
        <row r="5">
          <cell r="A5" t="str">
            <v>GPIO2T</v>
          </cell>
        </row>
        <row r="6">
          <cell r="A6" t="str">
            <v>GPIO</v>
          </cell>
        </row>
        <row r="8">
          <cell r="A8" t="str">
            <v>GPIOT</v>
          </cell>
        </row>
        <row r="10">
          <cell r="A10" t="str">
            <v>OVDDHI</v>
          </cell>
        </row>
        <row r="11">
          <cell r="A11" t="str">
            <v>OVDDLO</v>
          </cell>
        </row>
        <row r="12">
          <cell r="A12" t="str">
            <v>OVSS_DUAL</v>
          </cell>
        </row>
        <row r="14">
          <cell r="A14" t="str">
            <v>VDD</v>
          </cell>
        </row>
        <row r="15">
          <cell r="A15" t="str">
            <v>VDDCORE</v>
          </cell>
        </row>
        <row r="16">
          <cell r="A16" t="str">
            <v>VSSCORE</v>
          </cell>
        </row>
        <row r="17">
          <cell r="A17" t="str">
            <v>VDD_DUAL</v>
          </cell>
        </row>
        <row r="18">
          <cell r="A18" t="str">
            <v>VDDCORE_DUAL</v>
          </cell>
        </row>
        <row r="19">
          <cell r="A19" t="str">
            <v>VSSCORE_DUAL</v>
          </cell>
        </row>
        <row r="20">
          <cell r="A20" t="str">
            <v>PCUT_DUAL</v>
          </cell>
        </row>
        <row r="21">
          <cell r="A21" t="str">
            <v>PCUT_MOSCOW</v>
          </cell>
        </row>
        <row r="22">
          <cell r="A22" t="str">
            <v>PCUTBRIDGE_DUAL</v>
          </cell>
        </row>
        <row r="24">
          <cell r="A24" t="str">
            <v>PCUTVDDI_DUAL</v>
          </cell>
        </row>
        <row r="25">
          <cell r="A25" t="str">
            <v>PCUTVDDIBRIDGE_DUAL</v>
          </cell>
        </row>
        <row r="26">
          <cell r="A26" t="str">
            <v>PFILL_CORNER_DUAL</v>
          </cell>
        </row>
        <row r="27">
          <cell r="A27" t="str">
            <v>PFILL_CORNERCDM</v>
          </cell>
        </row>
        <row r="28">
          <cell r="A28" t="str">
            <v>PFILL_CORNER</v>
          </cell>
        </row>
        <row r="29">
          <cell r="A29" t="str">
            <v>pfill_dual_5</v>
          </cell>
        </row>
        <row r="30">
          <cell r="A30" t="str">
            <v>pfill_dual_1</v>
          </cell>
        </row>
        <row r="31">
          <cell r="A31" t="str">
            <v>pfill_5</v>
          </cell>
        </row>
        <row r="32">
          <cell r="A32" t="str">
            <v>FILLER</v>
          </cell>
        </row>
        <row r="33">
          <cell r="A33" t="str">
            <v>pfill_1</v>
          </cell>
        </row>
        <row r="34">
          <cell r="A34" t="str">
            <v>CORNER_DUAL</v>
          </cell>
        </row>
        <row r="35">
          <cell r="A35" t="str">
            <v>CORNER_ATX</v>
          </cell>
        </row>
        <row r="36">
          <cell r="A36" t="str">
            <v>CORNER</v>
          </cell>
        </row>
        <row r="37">
          <cell r="A37" t="str">
            <v>OVDD</v>
          </cell>
        </row>
        <row r="38">
          <cell r="A38" t="str">
            <v>OVSS</v>
          </cell>
        </row>
        <row r="39">
          <cell r="A39" t="str">
            <v>DDR</v>
          </cell>
        </row>
        <row r="40">
          <cell r="A40" t="str">
            <v>DDRCLK</v>
          </cell>
        </row>
        <row r="41">
          <cell r="A41" t="str">
            <v>ZQPAD</v>
          </cell>
        </row>
        <row r="42">
          <cell r="A42" t="str">
            <v>LVDS_OLD</v>
          </cell>
        </row>
        <row r="43">
          <cell r="A43" t="str">
            <v>ANALOG</v>
          </cell>
        </row>
        <row r="44">
          <cell r="A44" t="str">
            <v>VREF</v>
          </cell>
        </row>
        <row r="45">
          <cell r="A45" t="str">
            <v>anatop</v>
          </cell>
        </row>
        <row r="46">
          <cell r="A46" t="str">
            <v>OVDD2P5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A14" sqref="A14"/>
    </sheetView>
  </sheetViews>
  <sheetFormatPr defaultRowHeight="12.75"/>
  <cols>
    <col min="1" max="1" width="18.7109375" customWidth="1"/>
    <col min="2" max="2" width="14.28515625" customWidth="1"/>
    <col min="3" max="3" width="48.28515625" customWidth="1"/>
  </cols>
  <sheetData>
    <row r="1" spans="1:3" ht="18">
      <c r="A1" s="32" t="s">
        <v>1280</v>
      </c>
      <c r="B1" s="32"/>
      <c r="C1" s="31"/>
    </row>
    <row r="2" spans="1:3">
      <c r="A2" s="48" t="s">
        <v>773</v>
      </c>
      <c r="B2" s="49"/>
      <c r="C2" s="31"/>
    </row>
    <row r="3" spans="1:3">
      <c r="A3" s="49"/>
      <c r="B3" s="49"/>
      <c r="C3" s="31"/>
    </row>
    <row r="4" spans="1:3">
      <c r="A4" s="34"/>
      <c r="B4" s="33"/>
      <c r="C4" s="31"/>
    </row>
    <row r="5" spans="1:3">
      <c r="A5" s="35" t="s">
        <v>1281</v>
      </c>
      <c r="B5" s="35" t="s">
        <v>1282</v>
      </c>
      <c r="C5" s="42" t="s">
        <v>1283</v>
      </c>
    </row>
    <row r="6" spans="1:3">
      <c r="A6" s="43" t="s">
        <v>1285</v>
      </c>
      <c r="B6" s="44" t="s">
        <v>1286</v>
      </c>
      <c r="C6" s="37" t="s">
        <v>1284</v>
      </c>
    </row>
    <row r="7" spans="1:3">
      <c r="A7" s="43" t="s">
        <v>1573</v>
      </c>
      <c r="B7" s="44" t="s">
        <v>1574</v>
      </c>
      <c r="C7" s="50" t="s">
        <v>1575</v>
      </c>
    </row>
    <row r="8" spans="1:3">
      <c r="A8" s="36"/>
      <c r="B8" s="45"/>
      <c r="C8" s="37"/>
    </row>
    <row r="9" spans="1:3">
      <c r="A9" s="36"/>
      <c r="B9" s="45"/>
      <c r="C9" s="37"/>
    </row>
    <row r="10" spans="1:3">
      <c r="A10" s="36"/>
      <c r="B10" s="46"/>
      <c r="C10" s="40"/>
    </row>
    <row r="11" spans="1:3">
      <c r="A11" s="36"/>
      <c r="B11" s="46"/>
      <c r="C11" s="39"/>
    </row>
    <row r="12" spans="1:3">
      <c r="A12" s="36"/>
      <c r="B12" s="46"/>
      <c r="C12" s="37"/>
    </row>
    <row r="13" spans="1:3">
      <c r="A13" s="38"/>
      <c r="B13" s="47"/>
      <c r="C13" s="39"/>
    </row>
    <row r="14" spans="1:3">
      <c r="A14" s="34"/>
      <c r="B14" s="41"/>
      <c r="C14" s="31"/>
    </row>
  </sheetData>
  <mergeCells count="2"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86"/>
  <sheetViews>
    <sheetView tabSelected="1" zoomScale="70" zoomScaleNormal="70" workbookViewId="0">
      <selection activeCell="A3" sqref="A3"/>
    </sheetView>
  </sheetViews>
  <sheetFormatPr defaultRowHeight="12.75"/>
  <cols>
    <col min="1" max="1" width="17.140625" style="15" customWidth="1"/>
    <col min="2" max="2" width="17.5703125" style="15" customWidth="1"/>
    <col min="3" max="3" width="17.140625" style="15" customWidth="1"/>
    <col min="4" max="4" width="22.5703125" style="15" bestFit="1" customWidth="1"/>
    <col min="5" max="5" width="20.140625" style="15" customWidth="1"/>
    <col min="6" max="6" width="13.5703125" style="15" bestFit="1" customWidth="1"/>
    <col min="7" max="7" width="25.85546875" style="15" customWidth="1"/>
    <col min="8" max="8" width="22.42578125" style="15" bestFit="1" customWidth="1"/>
    <col min="9" max="9" width="34.42578125" style="15" bestFit="1" customWidth="1"/>
    <col min="10" max="10" width="18.5703125" style="15" bestFit="1" customWidth="1"/>
    <col min="11" max="11" width="15.42578125" style="15" bestFit="1" customWidth="1"/>
    <col min="12" max="12" width="25.7109375" style="15" bestFit="1" customWidth="1"/>
    <col min="13" max="13" width="24.28515625" style="15" bestFit="1" customWidth="1"/>
    <col min="14" max="14" width="18.28515625" style="15" customWidth="1"/>
    <col min="15" max="15" width="28.7109375" style="15" bestFit="1" customWidth="1"/>
    <col min="16" max="16" width="20.42578125" style="15" bestFit="1" customWidth="1"/>
    <col min="17" max="17" width="93.7109375" style="15" bestFit="1" customWidth="1"/>
    <col min="18" max="18" width="9.42578125" style="15" customWidth="1"/>
    <col min="19" max="16384" width="9.140625" style="15"/>
  </cols>
  <sheetData>
    <row r="1" spans="1:18" ht="23.25">
      <c r="A1" s="4" t="s">
        <v>773</v>
      </c>
      <c r="B1" s="4"/>
      <c r="C1" s="4"/>
      <c r="D1" s="13"/>
      <c r="E1" s="13"/>
      <c r="F1" s="13"/>
      <c r="G1" s="13"/>
      <c r="H1" s="1" t="s">
        <v>28</v>
      </c>
      <c r="I1" s="13"/>
      <c r="J1" s="13"/>
      <c r="K1" s="13"/>
      <c r="L1" s="13"/>
      <c r="M1" s="13"/>
      <c r="N1" s="13"/>
      <c r="O1" s="13"/>
      <c r="P1" s="13"/>
    </row>
    <row r="2" spans="1:18">
      <c r="A2" s="13"/>
      <c r="B2" s="13"/>
      <c r="C2" s="13"/>
      <c r="D2" s="13"/>
      <c r="E2" s="13"/>
      <c r="F2" s="13"/>
      <c r="G2" s="13"/>
      <c r="H2" s="2" t="s">
        <v>29</v>
      </c>
      <c r="I2" s="13"/>
      <c r="J2" s="13"/>
      <c r="K2" s="13"/>
      <c r="L2" s="13"/>
      <c r="M2" s="13"/>
      <c r="N2" s="13"/>
      <c r="O2" s="13"/>
      <c r="P2" s="13"/>
      <c r="R2" s="3"/>
    </row>
    <row r="3" spans="1:18">
      <c r="A3" s="13"/>
      <c r="B3" s="13"/>
      <c r="C3" s="13"/>
      <c r="D3" s="13"/>
      <c r="E3" s="13"/>
      <c r="F3" s="13"/>
      <c r="G3" s="13"/>
      <c r="H3" s="14" t="s">
        <v>469</v>
      </c>
      <c r="I3" s="13"/>
      <c r="J3" s="13"/>
      <c r="K3" s="13"/>
      <c r="L3" s="13"/>
      <c r="M3" s="13"/>
      <c r="N3" s="13"/>
      <c r="O3" s="13"/>
      <c r="P3" s="13"/>
      <c r="R3" s="3"/>
    </row>
    <row r="5" spans="1:18" ht="37.5" customHeight="1">
      <c r="A5" s="5" t="s">
        <v>775</v>
      </c>
      <c r="B5" s="8" t="s">
        <v>774</v>
      </c>
      <c r="C5" s="5" t="s">
        <v>30</v>
      </c>
      <c r="D5" s="8" t="s">
        <v>31</v>
      </c>
      <c r="E5" s="8" t="s">
        <v>776</v>
      </c>
      <c r="F5" s="8" t="s">
        <v>272</v>
      </c>
      <c r="G5" s="8" t="s">
        <v>683</v>
      </c>
      <c r="H5" s="8" t="s">
        <v>32</v>
      </c>
      <c r="I5" s="8" t="s">
        <v>33</v>
      </c>
      <c r="J5" s="8" t="s">
        <v>34</v>
      </c>
      <c r="K5" s="8" t="s">
        <v>35</v>
      </c>
      <c r="L5" s="8" t="s">
        <v>36</v>
      </c>
      <c r="M5" s="8" t="s">
        <v>37</v>
      </c>
      <c r="N5" s="8" t="s">
        <v>38</v>
      </c>
      <c r="O5" s="8"/>
      <c r="P5" s="8"/>
      <c r="Q5" s="8" t="s">
        <v>277</v>
      </c>
    </row>
    <row r="6" spans="1:18">
      <c r="A6" s="6" t="s">
        <v>1288</v>
      </c>
      <c r="B6" s="6" t="s">
        <v>899</v>
      </c>
      <c r="C6" s="6"/>
      <c r="D6" s="9"/>
      <c r="E6" s="22"/>
      <c r="F6" s="22"/>
      <c r="G6" s="9"/>
      <c r="H6" s="9"/>
      <c r="I6" s="9"/>
      <c r="J6" s="9"/>
      <c r="K6" s="9"/>
      <c r="L6" s="9"/>
      <c r="M6" s="6"/>
      <c r="N6" s="9"/>
      <c r="O6" s="9"/>
      <c r="P6" s="9"/>
    </row>
    <row r="7" spans="1:18">
      <c r="A7" s="24" t="s">
        <v>1289</v>
      </c>
      <c r="B7" s="24" t="s">
        <v>899</v>
      </c>
      <c r="C7" s="24"/>
      <c r="D7" s="25"/>
      <c r="E7" s="28"/>
      <c r="F7" s="28"/>
      <c r="G7" s="25"/>
      <c r="H7" s="25"/>
      <c r="I7" s="25"/>
      <c r="J7" s="25"/>
      <c r="K7" s="25"/>
      <c r="L7" s="25"/>
      <c r="M7" s="24"/>
      <c r="N7" s="25"/>
      <c r="O7" s="25"/>
      <c r="P7" s="25"/>
    </row>
    <row r="8" spans="1:18">
      <c r="A8" s="6" t="s">
        <v>1290</v>
      </c>
      <c r="B8" s="6" t="s">
        <v>899</v>
      </c>
      <c r="C8" s="6"/>
      <c r="D8" s="9"/>
      <c r="E8" s="22"/>
      <c r="F8" s="22"/>
      <c r="G8" s="9"/>
      <c r="H8" s="9"/>
      <c r="I8" s="9"/>
      <c r="J8" s="9"/>
      <c r="K8" s="9"/>
      <c r="L8" s="9"/>
      <c r="M8" s="6"/>
      <c r="N8" s="9"/>
      <c r="O8" s="9"/>
      <c r="P8" s="9"/>
    </row>
    <row r="9" spans="1:18">
      <c r="A9" s="7" t="s">
        <v>1291</v>
      </c>
      <c r="B9" s="7" t="s">
        <v>899</v>
      </c>
      <c r="C9" s="7"/>
      <c r="D9" s="10"/>
      <c r="E9" s="21"/>
      <c r="F9" s="21"/>
      <c r="G9" s="10"/>
      <c r="H9" s="10"/>
      <c r="I9" s="10"/>
      <c r="J9" s="10"/>
      <c r="K9" s="10"/>
      <c r="L9" s="10"/>
      <c r="M9" s="7"/>
      <c r="N9" s="10"/>
      <c r="O9" s="10"/>
      <c r="P9" s="10"/>
    </row>
    <row r="10" spans="1:18">
      <c r="A10" s="6" t="s">
        <v>1292</v>
      </c>
      <c r="B10" s="6" t="s">
        <v>899</v>
      </c>
      <c r="C10" s="6"/>
      <c r="D10" s="9"/>
      <c r="E10" s="22"/>
      <c r="F10" s="22"/>
      <c r="G10" s="9"/>
      <c r="H10" s="9"/>
      <c r="I10" s="9"/>
      <c r="J10" s="9"/>
      <c r="K10" s="9"/>
      <c r="L10" s="9"/>
      <c r="M10" s="6"/>
      <c r="N10" s="9"/>
      <c r="O10" s="9"/>
      <c r="P10" s="9"/>
    </row>
    <row r="11" spans="1:18">
      <c r="A11" s="7" t="s">
        <v>1293</v>
      </c>
      <c r="B11" s="7" t="s">
        <v>899</v>
      </c>
      <c r="C11" s="7"/>
      <c r="D11" s="10"/>
      <c r="E11" s="21"/>
      <c r="F11" s="21"/>
      <c r="G11" s="10"/>
      <c r="H11" s="10"/>
      <c r="I11" s="10"/>
      <c r="J11" s="10"/>
      <c r="K11" s="10"/>
      <c r="L11" s="10"/>
      <c r="M11" s="7"/>
      <c r="N11" s="10"/>
      <c r="O11" s="10"/>
      <c r="P11" s="10"/>
    </row>
    <row r="12" spans="1:18">
      <c r="A12" s="6" t="s">
        <v>1294</v>
      </c>
      <c r="B12" s="6" t="s">
        <v>899</v>
      </c>
      <c r="C12" s="6"/>
      <c r="D12" s="9"/>
      <c r="E12" s="22"/>
      <c r="F12" s="22"/>
      <c r="G12" s="9"/>
      <c r="H12" s="9"/>
      <c r="I12" s="9"/>
      <c r="J12" s="9"/>
      <c r="K12" s="9"/>
      <c r="L12" s="9"/>
      <c r="M12" s="6"/>
      <c r="N12" s="9"/>
      <c r="O12" s="9"/>
      <c r="P12" s="9"/>
    </row>
    <row r="13" spans="1:18">
      <c r="A13" s="24" t="s">
        <v>1295</v>
      </c>
      <c r="B13" s="24" t="s">
        <v>899</v>
      </c>
      <c r="C13" s="24"/>
      <c r="D13" s="25"/>
      <c r="E13" s="28"/>
      <c r="F13" s="28"/>
      <c r="G13" s="25"/>
      <c r="H13" s="25"/>
      <c r="I13" s="25"/>
      <c r="J13" s="25"/>
      <c r="K13" s="25"/>
      <c r="L13" s="25"/>
      <c r="M13" s="24"/>
      <c r="N13" s="25"/>
      <c r="O13" s="25"/>
      <c r="P13" s="25"/>
    </row>
    <row r="14" spans="1:18">
      <c r="A14" s="6" t="s">
        <v>1296</v>
      </c>
      <c r="B14" s="6" t="s">
        <v>840</v>
      </c>
      <c r="C14" s="6"/>
      <c r="D14" s="9"/>
      <c r="E14" s="22"/>
      <c r="F14" s="22"/>
      <c r="G14" s="9"/>
      <c r="H14" s="9"/>
      <c r="I14" s="9"/>
      <c r="J14" s="9"/>
      <c r="K14" s="9"/>
      <c r="L14" s="9"/>
      <c r="M14" s="6"/>
      <c r="N14" s="9"/>
      <c r="O14" s="9"/>
      <c r="P14" s="9"/>
    </row>
    <row r="15" spans="1:18">
      <c r="A15" s="7" t="s">
        <v>1297</v>
      </c>
      <c r="B15" s="7" t="s">
        <v>840</v>
      </c>
      <c r="C15" s="7"/>
      <c r="D15" s="10"/>
      <c r="E15" s="21"/>
      <c r="F15" s="21"/>
      <c r="G15" s="10"/>
      <c r="H15" s="10"/>
      <c r="I15" s="10"/>
      <c r="J15" s="10"/>
      <c r="K15" s="10"/>
      <c r="L15" s="10"/>
      <c r="M15" s="7"/>
      <c r="N15" s="10"/>
      <c r="O15" s="10"/>
      <c r="P15" s="10"/>
    </row>
    <row r="16" spans="1:18">
      <c r="A16" s="6" t="s">
        <v>1298</v>
      </c>
      <c r="B16" s="6" t="s">
        <v>840</v>
      </c>
      <c r="C16" s="6"/>
      <c r="D16" s="9"/>
      <c r="E16" s="22"/>
      <c r="F16" s="22"/>
      <c r="G16" s="9"/>
      <c r="H16" s="9"/>
      <c r="I16" s="9"/>
      <c r="J16" s="9"/>
      <c r="K16" s="9"/>
      <c r="L16" s="9"/>
      <c r="M16" s="6"/>
      <c r="N16" s="9"/>
      <c r="O16" s="9"/>
      <c r="P16" s="9"/>
    </row>
    <row r="17" spans="1:16">
      <c r="A17" s="7" t="s">
        <v>1299</v>
      </c>
      <c r="B17" s="7" t="s">
        <v>840</v>
      </c>
      <c r="C17" s="7"/>
      <c r="D17" s="10"/>
      <c r="E17" s="21"/>
      <c r="F17" s="21"/>
      <c r="G17" s="10"/>
      <c r="H17" s="10"/>
      <c r="I17" s="10"/>
      <c r="J17" s="10"/>
      <c r="K17" s="10"/>
      <c r="L17" s="10"/>
      <c r="M17" s="7"/>
      <c r="N17" s="10"/>
      <c r="O17" s="10"/>
      <c r="P17" s="10"/>
    </row>
    <row r="18" spans="1:16">
      <c r="A18" s="6" t="s">
        <v>1300</v>
      </c>
      <c r="B18" s="6" t="s">
        <v>840</v>
      </c>
      <c r="C18" s="6"/>
      <c r="D18" s="9"/>
      <c r="E18" s="22"/>
      <c r="F18" s="22"/>
      <c r="G18" s="9"/>
      <c r="H18" s="9"/>
      <c r="I18" s="9"/>
      <c r="J18" s="9"/>
      <c r="K18" s="9"/>
      <c r="L18" s="9"/>
      <c r="M18" s="6"/>
      <c r="N18" s="9"/>
      <c r="O18" s="9"/>
      <c r="P18" s="9"/>
    </row>
    <row r="19" spans="1:16">
      <c r="A19" s="24" t="s">
        <v>1301</v>
      </c>
      <c r="B19" s="24" t="s">
        <v>840</v>
      </c>
      <c r="C19" s="24"/>
      <c r="D19" s="25"/>
      <c r="E19" s="28"/>
      <c r="F19" s="28"/>
      <c r="G19" s="25"/>
      <c r="H19" s="25"/>
      <c r="I19" s="25"/>
      <c r="J19" s="25"/>
      <c r="K19" s="25"/>
      <c r="L19" s="25"/>
      <c r="M19" s="24"/>
      <c r="N19" s="25"/>
      <c r="O19" s="25"/>
      <c r="P19" s="25"/>
    </row>
    <row r="20" spans="1:16">
      <c r="A20" s="6" t="s">
        <v>1302</v>
      </c>
      <c r="B20" s="6" t="s">
        <v>840</v>
      </c>
      <c r="C20" s="6"/>
      <c r="D20" s="9"/>
      <c r="E20" s="22"/>
      <c r="F20" s="22"/>
      <c r="G20" s="9"/>
      <c r="H20" s="9"/>
      <c r="I20" s="9"/>
      <c r="J20" s="9"/>
      <c r="K20" s="9"/>
      <c r="L20" s="9"/>
      <c r="M20" s="6"/>
      <c r="N20" s="9"/>
      <c r="O20" s="9"/>
      <c r="P20" s="9"/>
    </row>
    <row r="21" spans="1:16">
      <c r="A21" s="7" t="s">
        <v>1303</v>
      </c>
      <c r="B21" s="7" t="s">
        <v>840</v>
      </c>
      <c r="C21" s="7"/>
      <c r="D21" s="10"/>
      <c r="E21" s="21"/>
      <c r="F21" s="21"/>
      <c r="G21" s="10"/>
      <c r="H21" s="10"/>
      <c r="I21" s="10"/>
      <c r="J21" s="10"/>
      <c r="K21" s="10"/>
      <c r="L21" s="10"/>
      <c r="M21" s="7"/>
      <c r="N21" s="10"/>
      <c r="O21" s="10"/>
      <c r="P21" s="10"/>
    </row>
    <row r="22" spans="1:16">
      <c r="A22" s="6" t="s">
        <v>1304</v>
      </c>
      <c r="B22" s="6" t="s">
        <v>898</v>
      </c>
      <c r="C22" s="6"/>
      <c r="D22" s="9"/>
      <c r="E22" s="22" t="s">
        <v>1268</v>
      </c>
      <c r="F22" s="22"/>
      <c r="G22" s="9"/>
      <c r="H22" s="9"/>
      <c r="I22" s="9"/>
      <c r="J22" s="9"/>
      <c r="K22" s="9"/>
      <c r="L22" s="9"/>
      <c r="M22" s="6"/>
      <c r="N22" s="9"/>
      <c r="O22" s="9"/>
      <c r="P22" s="9"/>
    </row>
    <row r="23" spans="1:16">
      <c r="A23" s="7" t="s">
        <v>1305</v>
      </c>
      <c r="B23" s="7" t="s">
        <v>900</v>
      </c>
      <c r="C23" s="7"/>
      <c r="D23" s="10"/>
      <c r="E23" s="21" t="s">
        <v>1272</v>
      </c>
      <c r="F23" s="21"/>
      <c r="G23" s="10"/>
      <c r="H23" s="10"/>
      <c r="I23" s="10"/>
      <c r="J23" s="10"/>
      <c r="K23" s="10"/>
      <c r="L23" s="10"/>
      <c r="M23" s="7"/>
      <c r="N23" s="10"/>
      <c r="O23" s="10"/>
      <c r="P23" s="10"/>
    </row>
    <row r="24" spans="1:16">
      <c r="A24" s="6" t="s">
        <v>1306</v>
      </c>
      <c r="B24" s="6" t="s">
        <v>855</v>
      </c>
      <c r="C24" s="6"/>
      <c r="D24" s="9"/>
      <c r="E24" s="22" t="s">
        <v>927</v>
      </c>
      <c r="F24" s="22"/>
      <c r="G24" s="9"/>
      <c r="H24" s="9"/>
      <c r="I24" s="9"/>
      <c r="J24" s="9"/>
      <c r="K24" s="9"/>
      <c r="L24" s="9"/>
      <c r="M24" s="6"/>
      <c r="N24" s="9"/>
      <c r="O24" s="9"/>
      <c r="P24" s="9"/>
    </row>
    <row r="25" spans="1:16">
      <c r="A25" s="24" t="s">
        <v>1307</v>
      </c>
      <c r="B25" s="24" t="s">
        <v>901</v>
      </c>
      <c r="C25" s="24"/>
      <c r="D25" s="25"/>
      <c r="E25" s="28" t="s">
        <v>931</v>
      </c>
      <c r="F25" s="28"/>
      <c r="G25" s="25"/>
      <c r="H25" s="25"/>
      <c r="I25" s="25"/>
      <c r="J25" s="25"/>
      <c r="K25" s="25"/>
      <c r="L25" s="25"/>
      <c r="M25" s="24"/>
      <c r="N25" s="25"/>
      <c r="O25" s="25"/>
      <c r="P25" s="25"/>
    </row>
    <row r="26" spans="1:16">
      <c r="A26" s="6" t="s">
        <v>1308</v>
      </c>
      <c r="B26" s="6" t="s">
        <v>855</v>
      </c>
      <c r="C26" s="6"/>
      <c r="D26" s="9"/>
      <c r="E26" s="22" t="s">
        <v>927</v>
      </c>
      <c r="F26" s="22"/>
      <c r="G26" s="9"/>
      <c r="H26" s="9"/>
      <c r="I26" s="9"/>
      <c r="J26" s="9"/>
      <c r="K26" s="9"/>
      <c r="L26" s="9"/>
      <c r="M26" s="6"/>
      <c r="N26" s="9"/>
      <c r="O26" s="9"/>
      <c r="P26" s="9"/>
    </row>
    <row r="27" spans="1:16">
      <c r="A27" s="7" t="s">
        <v>1309</v>
      </c>
      <c r="B27" s="7" t="s">
        <v>901</v>
      </c>
      <c r="C27" s="7"/>
      <c r="D27" s="10"/>
      <c r="E27" s="21" t="s">
        <v>931</v>
      </c>
      <c r="F27" s="21"/>
      <c r="G27" s="10"/>
      <c r="H27" s="10"/>
      <c r="I27" s="10"/>
      <c r="J27" s="10"/>
      <c r="K27" s="10"/>
      <c r="L27" s="10"/>
      <c r="M27" s="7"/>
      <c r="N27" s="10"/>
      <c r="O27" s="10"/>
      <c r="P27" s="10"/>
    </row>
    <row r="28" spans="1:16">
      <c r="A28" s="6" t="s">
        <v>1310</v>
      </c>
      <c r="B28" s="6" t="s">
        <v>855</v>
      </c>
      <c r="C28" s="6"/>
      <c r="D28" s="9"/>
      <c r="E28" s="22" t="s">
        <v>927</v>
      </c>
      <c r="F28" s="22"/>
      <c r="G28" s="9"/>
      <c r="H28" s="9"/>
      <c r="I28" s="9"/>
      <c r="J28" s="9"/>
      <c r="K28" s="9"/>
      <c r="L28" s="9"/>
      <c r="M28" s="6"/>
      <c r="N28" s="9"/>
      <c r="O28" s="9"/>
      <c r="P28" s="9"/>
    </row>
    <row r="29" spans="1:16">
      <c r="A29" s="7" t="s">
        <v>1311</v>
      </c>
      <c r="B29" s="7" t="s">
        <v>901</v>
      </c>
      <c r="C29" s="7"/>
      <c r="D29" s="10"/>
      <c r="E29" s="21" t="s">
        <v>931</v>
      </c>
      <c r="F29" s="21"/>
      <c r="G29" s="10"/>
      <c r="H29" s="10"/>
      <c r="I29" s="10"/>
      <c r="J29" s="10"/>
      <c r="K29" s="10"/>
      <c r="L29" s="10"/>
      <c r="M29" s="7"/>
      <c r="N29" s="10"/>
      <c r="O29" s="10"/>
      <c r="P29" s="10"/>
    </row>
    <row r="30" spans="1:16">
      <c r="A30" s="6" t="s">
        <v>1312</v>
      </c>
      <c r="B30" s="6" t="s">
        <v>855</v>
      </c>
      <c r="C30" s="6"/>
      <c r="D30" s="9"/>
      <c r="E30" s="22" t="s">
        <v>927</v>
      </c>
      <c r="F30" s="22"/>
      <c r="G30" s="9"/>
      <c r="H30" s="9"/>
      <c r="I30" s="9"/>
      <c r="J30" s="9"/>
      <c r="K30" s="9"/>
      <c r="L30" s="9"/>
      <c r="M30" s="6"/>
      <c r="N30" s="9"/>
      <c r="O30" s="9"/>
      <c r="P30" s="9"/>
    </row>
    <row r="31" spans="1:16">
      <c r="A31" s="24" t="s">
        <v>1313</v>
      </c>
      <c r="B31" s="24" t="s">
        <v>901</v>
      </c>
      <c r="C31" s="24"/>
      <c r="D31" s="25"/>
      <c r="E31" s="28" t="s">
        <v>931</v>
      </c>
      <c r="F31" s="28"/>
      <c r="G31" s="25"/>
      <c r="H31" s="25"/>
      <c r="I31" s="25"/>
      <c r="J31" s="25"/>
      <c r="K31" s="25"/>
      <c r="L31" s="25"/>
      <c r="M31" s="24"/>
      <c r="N31" s="25"/>
      <c r="O31" s="25"/>
      <c r="P31" s="25"/>
    </row>
    <row r="32" spans="1:16">
      <c r="A32" s="6" t="s">
        <v>1314</v>
      </c>
      <c r="B32" s="6" t="s">
        <v>855</v>
      </c>
      <c r="C32" s="6"/>
      <c r="D32" s="9"/>
      <c r="E32" s="22" t="s">
        <v>927</v>
      </c>
      <c r="F32" s="22"/>
      <c r="G32" s="9"/>
      <c r="H32" s="9"/>
      <c r="I32" s="9"/>
      <c r="J32" s="9"/>
      <c r="K32" s="9"/>
      <c r="L32" s="9"/>
      <c r="M32" s="6"/>
      <c r="N32" s="9"/>
      <c r="O32" s="9"/>
      <c r="P32" s="9"/>
    </row>
    <row r="33" spans="1:17">
      <c r="A33" s="7" t="s">
        <v>1315</v>
      </c>
      <c r="B33" s="7" t="s">
        <v>901</v>
      </c>
      <c r="C33" s="7"/>
      <c r="D33" s="10"/>
      <c r="E33" s="21" t="s">
        <v>931</v>
      </c>
      <c r="F33" s="21"/>
      <c r="G33" s="10"/>
      <c r="H33" s="10"/>
      <c r="I33" s="10"/>
      <c r="J33" s="10"/>
      <c r="K33" s="10"/>
      <c r="L33" s="10"/>
      <c r="M33" s="7"/>
      <c r="N33" s="10"/>
      <c r="O33" s="10"/>
      <c r="P33" s="10"/>
    </row>
    <row r="34" spans="1:17">
      <c r="A34" s="6" t="s">
        <v>1316</v>
      </c>
      <c r="B34" s="6" t="s">
        <v>855</v>
      </c>
      <c r="C34" s="6"/>
      <c r="D34" s="9"/>
      <c r="E34" s="22" t="s">
        <v>927</v>
      </c>
      <c r="F34" s="22"/>
      <c r="G34" s="9"/>
      <c r="H34" s="9"/>
      <c r="I34" s="9"/>
      <c r="J34" s="9"/>
      <c r="K34" s="9"/>
      <c r="L34" s="9"/>
      <c r="M34" s="6"/>
      <c r="N34" s="9"/>
      <c r="O34" s="9"/>
      <c r="P34" s="9"/>
    </row>
    <row r="35" spans="1:17">
      <c r="A35" s="7" t="s">
        <v>1317</v>
      </c>
      <c r="B35" s="7" t="s">
        <v>901</v>
      </c>
      <c r="C35" s="7"/>
      <c r="D35" s="10"/>
      <c r="E35" s="21" t="s">
        <v>931</v>
      </c>
      <c r="F35" s="21"/>
      <c r="G35" s="10"/>
      <c r="H35" s="10"/>
      <c r="I35" s="10"/>
      <c r="J35" s="10"/>
      <c r="K35" s="10"/>
      <c r="L35" s="10"/>
      <c r="M35" s="7"/>
      <c r="N35" s="10"/>
      <c r="O35" s="10"/>
      <c r="P35" s="10"/>
    </row>
    <row r="36" spans="1:17">
      <c r="A36" s="6" t="s">
        <v>1318</v>
      </c>
      <c r="B36" s="6" t="s">
        <v>840</v>
      </c>
      <c r="C36" s="6"/>
      <c r="D36" s="9"/>
      <c r="E36" s="22"/>
      <c r="F36" s="22"/>
      <c r="G36" s="9"/>
      <c r="H36" s="9"/>
      <c r="I36" s="9"/>
      <c r="J36" s="9"/>
      <c r="K36" s="9"/>
      <c r="L36" s="9"/>
      <c r="M36" s="6"/>
      <c r="N36" s="9"/>
      <c r="O36" s="9"/>
      <c r="P36" s="9"/>
    </row>
    <row r="37" spans="1:17">
      <c r="A37" s="24" t="s">
        <v>1319</v>
      </c>
      <c r="B37" s="24" t="s">
        <v>840</v>
      </c>
      <c r="C37" s="24"/>
      <c r="D37" s="25"/>
      <c r="E37" s="28"/>
      <c r="F37" s="28"/>
      <c r="G37" s="25"/>
      <c r="H37" s="25"/>
      <c r="I37" s="25"/>
      <c r="J37" s="25"/>
      <c r="K37" s="25"/>
      <c r="L37" s="25"/>
      <c r="M37" s="24"/>
      <c r="N37" s="25"/>
      <c r="O37" s="25"/>
      <c r="P37" s="25"/>
    </row>
    <row r="38" spans="1:17">
      <c r="A38" s="6" t="s">
        <v>1320</v>
      </c>
      <c r="B38" s="6" t="s">
        <v>10</v>
      </c>
      <c r="C38" s="6" t="s">
        <v>252</v>
      </c>
      <c r="D38" s="9" t="s">
        <v>6</v>
      </c>
      <c r="E38" s="22" t="s">
        <v>10</v>
      </c>
      <c r="F38" s="22">
        <f>(4 - 1)*32 + 20</f>
        <v>116</v>
      </c>
      <c r="G38" s="9" t="s">
        <v>713</v>
      </c>
      <c r="H38" s="9" t="s">
        <v>10</v>
      </c>
      <c r="I38" s="9" t="s">
        <v>263</v>
      </c>
      <c r="J38" s="9" t="s">
        <v>970</v>
      </c>
      <c r="K38" s="9" t="s">
        <v>1218</v>
      </c>
      <c r="L38" s="9"/>
      <c r="M38" s="27" t="s">
        <v>1077</v>
      </c>
      <c r="N38" s="9"/>
      <c r="O38" s="9"/>
      <c r="P38" s="9"/>
    </row>
    <row r="39" spans="1:17">
      <c r="A39" s="7" t="s">
        <v>1321</v>
      </c>
      <c r="B39" s="7" t="s">
        <v>902</v>
      </c>
      <c r="C39" s="7"/>
      <c r="D39" s="10"/>
      <c r="E39" s="21"/>
      <c r="F39" s="21"/>
      <c r="G39" s="10"/>
      <c r="H39" s="10"/>
      <c r="I39" s="10"/>
      <c r="J39" s="10"/>
      <c r="K39" s="10"/>
      <c r="L39" s="10"/>
      <c r="M39" s="7"/>
      <c r="N39" s="10"/>
      <c r="O39" s="10"/>
      <c r="P39" s="10"/>
    </row>
    <row r="40" spans="1:17">
      <c r="A40" s="6" t="s">
        <v>1322</v>
      </c>
      <c r="B40" s="6" t="s">
        <v>802</v>
      </c>
      <c r="C40" s="6" t="s">
        <v>254</v>
      </c>
      <c r="D40" s="9" t="s">
        <v>8</v>
      </c>
      <c r="E40" s="22" t="s">
        <v>802</v>
      </c>
      <c r="F40" s="22">
        <f>(4 - 1)*32 + 10</f>
        <v>106</v>
      </c>
      <c r="G40" s="9" t="s">
        <v>714</v>
      </c>
      <c r="H40" s="9" t="s">
        <v>969</v>
      </c>
      <c r="I40" s="9" t="s">
        <v>1193</v>
      </c>
      <c r="J40" s="9"/>
      <c r="K40" s="9"/>
      <c r="L40" s="9" t="s">
        <v>1253</v>
      </c>
      <c r="M40" s="27" t="s">
        <v>1078</v>
      </c>
      <c r="N40" s="9"/>
      <c r="O40" s="9"/>
      <c r="P40" s="9"/>
    </row>
    <row r="41" spans="1:17">
      <c r="A41" s="7" t="s">
        <v>1323</v>
      </c>
      <c r="B41" s="7" t="s">
        <v>902</v>
      </c>
      <c r="C41" s="7"/>
      <c r="D41" s="10"/>
      <c r="E41" s="21"/>
      <c r="F41" s="21"/>
      <c r="G41" s="10"/>
      <c r="H41" s="10"/>
      <c r="I41" s="10"/>
      <c r="J41" s="10"/>
      <c r="K41" s="10"/>
      <c r="L41" s="10"/>
      <c r="M41" s="7"/>
      <c r="N41" s="10"/>
      <c r="O41" s="10"/>
      <c r="P41" s="10"/>
    </row>
    <row r="42" spans="1:17">
      <c r="A42" s="6" t="s">
        <v>1324</v>
      </c>
      <c r="B42" s="6" t="s">
        <v>803</v>
      </c>
      <c r="C42" s="6" t="s">
        <v>255</v>
      </c>
      <c r="D42" s="9" t="s">
        <v>9</v>
      </c>
      <c r="E42" s="22" t="s">
        <v>803</v>
      </c>
      <c r="F42" s="22">
        <f>(4 - 1)*32 + 11</f>
        <v>107</v>
      </c>
      <c r="G42" s="9" t="s">
        <v>715</v>
      </c>
      <c r="H42" s="9" t="s">
        <v>970</v>
      </c>
      <c r="I42" s="9" t="s">
        <v>1195</v>
      </c>
      <c r="J42" s="9"/>
      <c r="K42" s="9"/>
      <c r="L42" s="9" t="s">
        <v>1254</v>
      </c>
      <c r="M42" s="27" t="s">
        <v>1079</v>
      </c>
      <c r="N42" s="9"/>
      <c r="O42" s="9"/>
      <c r="P42" s="9"/>
    </row>
    <row r="43" spans="1:17">
      <c r="A43" s="24" t="s">
        <v>1325</v>
      </c>
      <c r="B43" s="24" t="s">
        <v>902</v>
      </c>
      <c r="C43" s="24"/>
      <c r="D43" s="25"/>
      <c r="E43" s="28"/>
      <c r="F43" s="28"/>
      <c r="G43" s="25"/>
      <c r="H43" s="25"/>
      <c r="I43" s="25"/>
      <c r="J43" s="25"/>
      <c r="K43" s="25"/>
      <c r="L43" s="25"/>
      <c r="M43" s="24"/>
      <c r="N43" s="25"/>
      <c r="O43" s="25"/>
      <c r="P43" s="25"/>
    </row>
    <row r="44" spans="1:17">
      <c r="A44" s="6" t="s">
        <v>1326</v>
      </c>
      <c r="B44" s="6" t="s">
        <v>800</v>
      </c>
      <c r="C44" s="6" t="s">
        <v>256</v>
      </c>
      <c r="D44" s="9" t="s">
        <v>7</v>
      </c>
      <c r="E44" s="22" t="s">
        <v>800</v>
      </c>
      <c r="F44" s="22">
        <f>(4 - 1)*32 + 12</f>
        <v>108</v>
      </c>
      <c r="G44" s="9" t="s">
        <v>716</v>
      </c>
      <c r="H44" s="9" t="s">
        <v>972</v>
      </c>
      <c r="I44" s="9" t="s">
        <v>1191</v>
      </c>
      <c r="J44" s="9"/>
      <c r="K44" s="9"/>
      <c r="L44" s="9" t="s">
        <v>1255</v>
      </c>
      <c r="M44" s="27" t="s">
        <v>1080</v>
      </c>
      <c r="N44" s="9" t="s">
        <v>1057</v>
      </c>
      <c r="O44" s="9"/>
      <c r="P44" s="9"/>
      <c r="Q44" s="11" t="s">
        <v>177</v>
      </c>
    </row>
    <row r="45" spans="1:17">
      <c r="A45" s="7" t="s">
        <v>1327</v>
      </c>
      <c r="B45" s="7" t="s">
        <v>902</v>
      </c>
      <c r="C45" s="7"/>
      <c r="D45" s="10"/>
      <c r="E45" s="21"/>
      <c r="F45" s="21"/>
      <c r="G45" s="10"/>
      <c r="H45" s="10"/>
      <c r="I45" s="10"/>
      <c r="J45" s="10"/>
      <c r="K45" s="10"/>
      <c r="L45" s="10"/>
      <c r="M45" s="7"/>
      <c r="N45" s="10"/>
      <c r="O45" s="10"/>
      <c r="P45" s="10"/>
    </row>
    <row r="46" spans="1:17">
      <c r="A46" s="6" t="s">
        <v>1328</v>
      </c>
      <c r="B46" s="6" t="s">
        <v>840</v>
      </c>
      <c r="C46" s="6"/>
      <c r="D46" s="9"/>
      <c r="E46" s="22"/>
      <c r="F46" s="22"/>
      <c r="G46" s="9"/>
      <c r="H46" s="9"/>
      <c r="I46" s="9"/>
      <c r="J46" s="9"/>
      <c r="K46" s="9"/>
      <c r="L46" s="9"/>
      <c r="M46" s="6"/>
      <c r="N46" s="9"/>
      <c r="O46" s="9"/>
      <c r="P46" s="9"/>
    </row>
    <row r="47" spans="1:17">
      <c r="A47" s="7" t="s">
        <v>1329</v>
      </c>
      <c r="B47" s="7" t="s">
        <v>902</v>
      </c>
      <c r="C47" s="7"/>
      <c r="D47" s="10"/>
      <c r="E47" s="21"/>
      <c r="F47" s="21"/>
      <c r="G47" s="10"/>
      <c r="H47" s="10"/>
      <c r="I47" s="10"/>
      <c r="J47" s="10"/>
      <c r="K47" s="10"/>
      <c r="L47" s="10"/>
      <c r="M47" s="7"/>
      <c r="N47" s="10"/>
      <c r="O47" s="10"/>
      <c r="P47" s="10"/>
    </row>
    <row r="48" spans="1:17">
      <c r="A48" s="6" t="s">
        <v>1330</v>
      </c>
      <c r="B48" s="6" t="s">
        <v>799</v>
      </c>
      <c r="C48" s="6" t="s">
        <v>251</v>
      </c>
      <c r="D48" s="9" t="s">
        <v>75</v>
      </c>
      <c r="E48" s="22" t="s">
        <v>799</v>
      </c>
      <c r="F48" s="22">
        <f>(4 - 1)*32 + 13</f>
        <v>109</v>
      </c>
      <c r="G48" s="9" t="s">
        <v>712</v>
      </c>
      <c r="H48" s="9" t="s">
        <v>971</v>
      </c>
      <c r="I48" s="9" t="s">
        <v>1184</v>
      </c>
      <c r="J48" s="9"/>
      <c r="K48" s="9"/>
      <c r="L48" s="9" t="s">
        <v>1256</v>
      </c>
      <c r="M48" s="27" t="s">
        <v>1081</v>
      </c>
      <c r="N48" s="9" t="s">
        <v>1058</v>
      </c>
      <c r="O48" s="9"/>
      <c r="P48" s="9"/>
      <c r="Q48" s="11" t="s">
        <v>177</v>
      </c>
    </row>
    <row r="49" spans="1:18">
      <c r="A49" s="24" t="s">
        <v>1331</v>
      </c>
      <c r="B49" s="24" t="s">
        <v>840</v>
      </c>
      <c r="C49" s="24"/>
      <c r="D49" s="25"/>
      <c r="E49" s="28"/>
      <c r="F49" s="28"/>
      <c r="G49" s="25"/>
      <c r="H49" s="25"/>
      <c r="I49" s="25"/>
      <c r="J49" s="25"/>
      <c r="K49" s="25"/>
      <c r="L49" s="25"/>
      <c r="M49" s="24"/>
      <c r="N49" s="25"/>
      <c r="O49" s="25"/>
      <c r="P49" s="25"/>
      <c r="Q49" s="11"/>
    </row>
    <row r="50" spans="1:18">
      <c r="A50" s="6" t="s">
        <v>1332</v>
      </c>
      <c r="B50" s="6" t="s">
        <v>798</v>
      </c>
      <c r="C50" s="6" t="s">
        <v>250</v>
      </c>
      <c r="D50" s="9" t="s">
        <v>74</v>
      </c>
      <c r="E50" s="22" t="s">
        <v>798</v>
      </c>
      <c r="F50" s="22">
        <f>(4 - 1)*32 + 14</f>
        <v>110</v>
      </c>
      <c r="G50" s="9" t="s">
        <v>711</v>
      </c>
      <c r="H50" s="9" t="s">
        <v>973</v>
      </c>
      <c r="I50" s="9" t="s">
        <v>1190</v>
      </c>
      <c r="J50" s="9"/>
      <c r="K50" s="9"/>
      <c r="L50" s="9" t="s">
        <v>1257</v>
      </c>
      <c r="M50" s="27" t="s">
        <v>1082</v>
      </c>
      <c r="N50" s="9" t="s">
        <v>1059</v>
      </c>
      <c r="O50" s="9"/>
      <c r="P50" s="9"/>
      <c r="Q50" s="11" t="s">
        <v>177</v>
      </c>
    </row>
    <row r="51" spans="1:18">
      <c r="A51" s="7" t="s">
        <v>1333</v>
      </c>
      <c r="B51" s="7" t="s">
        <v>840</v>
      </c>
      <c r="C51" s="7"/>
      <c r="D51" s="10"/>
      <c r="E51" s="21"/>
      <c r="F51" s="21"/>
      <c r="G51" s="10"/>
      <c r="H51" s="10"/>
      <c r="I51" s="10"/>
      <c r="J51" s="10"/>
      <c r="K51" s="10"/>
      <c r="L51" s="10"/>
      <c r="M51" s="7"/>
      <c r="N51" s="10"/>
      <c r="O51" s="10"/>
      <c r="P51" s="10"/>
      <c r="Q51" s="11"/>
    </row>
    <row r="52" spans="1:18">
      <c r="A52" s="6" t="s">
        <v>1334</v>
      </c>
      <c r="B52" s="6" t="s">
        <v>797</v>
      </c>
      <c r="C52" s="6" t="s">
        <v>249</v>
      </c>
      <c r="D52" s="9" t="s">
        <v>73</v>
      </c>
      <c r="E52" s="22" t="s">
        <v>797</v>
      </c>
      <c r="F52" s="22">
        <f>(4 - 1)*32 + 15</f>
        <v>111</v>
      </c>
      <c r="G52" s="9" t="s">
        <v>710</v>
      </c>
      <c r="H52" s="9" t="s">
        <v>974</v>
      </c>
      <c r="I52" s="9" t="s">
        <v>1188</v>
      </c>
      <c r="J52" s="9"/>
      <c r="K52" s="9"/>
      <c r="L52" s="9" t="s">
        <v>1258</v>
      </c>
      <c r="M52" s="27" t="s">
        <v>1083</v>
      </c>
      <c r="N52" s="9" t="s">
        <v>1060</v>
      </c>
      <c r="O52" s="9"/>
      <c r="P52" s="9"/>
      <c r="Q52" s="11" t="s">
        <v>177</v>
      </c>
    </row>
    <row r="53" spans="1:18">
      <c r="A53" s="7" t="s">
        <v>1335</v>
      </c>
      <c r="B53" s="7" t="s">
        <v>903</v>
      </c>
      <c r="C53" s="7"/>
      <c r="D53" s="10"/>
      <c r="E53" s="21"/>
      <c r="F53" s="21"/>
      <c r="G53" s="10"/>
      <c r="H53" s="10"/>
      <c r="I53" s="10"/>
      <c r="J53" s="10"/>
      <c r="K53" s="10"/>
      <c r="L53" s="10"/>
      <c r="M53" s="7"/>
      <c r="N53" s="10"/>
      <c r="O53" s="10"/>
      <c r="P53" s="10"/>
      <c r="Q53" s="15" t="s">
        <v>309</v>
      </c>
    </row>
    <row r="54" spans="1:18" s="16" customFormat="1">
      <c r="A54" s="6" t="s">
        <v>1336</v>
      </c>
      <c r="B54" s="6" t="s">
        <v>796</v>
      </c>
      <c r="C54" s="6" t="s">
        <v>247</v>
      </c>
      <c r="D54" s="9" t="s">
        <v>72</v>
      </c>
      <c r="E54" s="22" t="s">
        <v>796</v>
      </c>
      <c r="F54" s="22">
        <f>(4 - 1)*32 + 16</f>
        <v>112</v>
      </c>
      <c r="G54" s="9" t="s">
        <v>709</v>
      </c>
      <c r="H54" s="9" t="s">
        <v>975</v>
      </c>
      <c r="I54" s="9" t="s">
        <v>1216</v>
      </c>
      <c r="J54" s="9" t="s">
        <v>1217</v>
      </c>
      <c r="K54" s="9"/>
      <c r="L54" s="9" t="s">
        <v>1259</v>
      </c>
      <c r="M54" s="27" t="s">
        <v>1084</v>
      </c>
      <c r="N54" s="9" t="s">
        <v>1061</v>
      </c>
      <c r="O54" s="9"/>
      <c r="P54" s="9"/>
      <c r="Q54" s="11" t="s">
        <v>177</v>
      </c>
    </row>
    <row r="55" spans="1:18" s="16" customFormat="1">
      <c r="A55" s="24" t="s">
        <v>1337</v>
      </c>
      <c r="B55" s="24" t="s">
        <v>904</v>
      </c>
      <c r="C55" s="24"/>
      <c r="D55" s="25"/>
      <c r="E55" s="28"/>
      <c r="F55" s="28"/>
      <c r="G55" s="25"/>
      <c r="H55" s="25"/>
      <c r="I55" s="25"/>
      <c r="J55" s="25"/>
      <c r="K55" s="25"/>
      <c r="L55" s="25"/>
      <c r="M55" s="24"/>
      <c r="N55" s="25"/>
      <c r="O55" s="25"/>
      <c r="P55" s="25"/>
      <c r="Q55" s="15" t="s">
        <v>309</v>
      </c>
    </row>
    <row r="56" spans="1:18" s="16" customFormat="1">
      <c r="A56" s="6" t="s">
        <v>1338</v>
      </c>
      <c r="B56" s="6" t="s">
        <v>840</v>
      </c>
      <c r="C56" s="6"/>
      <c r="D56" s="9"/>
      <c r="E56" s="22"/>
      <c r="F56" s="22"/>
      <c r="G56" s="9"/>
      <c r="H56" s="9"/>
      <c r="I56" s="9"/>
      <c r="J56" s="9"/>
      <c r="K56" s="9"/>
      <c r="L56" s="9"/>
      <c r="M56" s="6"/>
      <c r="N56" s="9"/>
      <c r="O56" s="9"/>
      <c r="P56" s="9"/>
      <c r="Q56" s="11"/>
    </row>
    <row r="57" spans="1:18" s="16" customFormat="1">
      <c r="A57" s="7" t="s">
        <v>1339</v>
      </c>
      <c r="B57" s="7" t="s">
        <v>905</v>
      </c>
      <c r="C57" s="7"/>
      <c r="D57" s="10"/>
      <c r="E57" s="21"/>
      <c r="F57" s="21"/>
      <c r="G57" s="10"/>
      <c r="H57" s="10"/>
      <c r="I57" s="10"/>
      <c r="J57" s="10"/>
      <c r="K57" s="10"/>
      <c r="L57" s="10"/>
      <c r="M57" s="7"/>
      <c r="N57" s="10"/>
      <c r="O57" s="10"/>
      <c r="P57" s="10"/>
      <c r="Q57" s="15" t="s">
        <v>309</v>
      </c>
    </row>
    <row r="58" spans="1:18" s="17" customFormat="1">
      <c r="A58" s="6" t="s">
        <v>1340</v>
      </c>
      <c r="B58" s="6" t="s">
        <v>795</v>
      </c>
      <c r="C58" s="6" t="s">
        <v>246</v>
      </c>
      <c r="D58" s="9" t="s">
        <v>71</v>
      </c>
      <c r="E58" s="22" t="s">
        <v>795</v>
      </c>
      <c r="F58" s="22">
        <f>(4 - 1)*32 + 17</f>
        <v>113</v>
      </c>
      <c r="G58" s="9" t="s">
        <v>708</v>
      </c>
      <c r="H58" s="9" t="s">
        <v>976</v>
      </c>
      <c r="I58" s="9" t="s">
        <v>1219</v>
      </c>
      <c r="J58" s="9" t="s">
        <v>1222</v>
      </c>
      <c r="K58" s="9"/>
      <c r="L58" s="9" t="s">
        <v>1260</v>
      </c>
      <c r="M58" s="27" t="s">
        <v>1085</v>
      </c>
      <c r="N58" s="9" t="s">
        <v>1062</v>
      </c>
      <c r="O58" s="9"/>
      <c r="P58" s="9"/>
      <c r="Q58" s="11" t="s">
        <v>177</v>
      </c>
    </row>
    <row r="59" spans="1:18" s="17" customFormat="1">
      <c r="A59" s="7" t="s">
        <v>1341</v>
      </c>
      <c r="B59" s="7" t="s">
        <v>906</v>
      </c>
      <c r="C59" s="7"/>
      <c r="D59" s="10"/>
      <c r="E59" s="21"/>
      <c r="F59" s="21"/>
      <c r="G59" s="10"/>
      <c r="H59" s="10"/>
      <c r="I59" s="10"/>
      <c r="J59" s="10"/>
      <c r="K59" s="10"/>
      <c r="L59" s="10"/>
      <c r="M59" s="7"/>
      <c r="N59" s="10"/>
      <c r="O59" s="10"/>
      <c r="P59" s="10"/>
      <c r="Q59" s="15" t="s">
        <v>309</v>
      </c>
    </row>
    <row r="60" spans="1:18" s="17" customFormat="1">
      <c r="A60" s="6" t="s">
        <v>1342</v>
      </c>
      <c r="B60" s="6" t="s">
        <v>794</v>
      </c>
      <c r="C60" s="6" t="s">
        <v>245</v>
      </c>
      <c r="D60" s="9" t="s">
        <v>70</v>
      </c>
      <c r="E60" s="22" t="s">
        <v>794</v>
      </c>
      <c r="F60" s="22">
        <f>(4 - 1)*32 + 18</f>
        <v>114</v>
      </c>
      <c r="G60" s="9" t="s">
        <v>707</v>
      </c>
      <c r="H60" s="9" t="s">
        <v>977</v>
      </c>
      <c r="I60" s="9" t="s">
        <v>1220</v>
      </c>
      <c r="J60" s="9" t="s">
        <v>1223</v>
      </c>
      <c r="K60" s="9"/>
      <c r="L60" s="9" t="s">
        <v>1261</v>
      </c>
      <c r="M60" s="27" t="s">
        <v>1086</v>
      </c>
      <c r="N60" s="9" t="s">
        <v>1063</v>
      </c>
      <c r="O60" s="9"/>
      <c r="P60" s="9"/>
      <c r="Q60" s="11" t="s">
        <v>177</v>
      </c>
      <c r="R60" s="16"/>
    </row>
    <row r="61" spans="1:18" s="17" customFormat="1">
      <c r="A61" s="24" t="s">
        <v>1343</v>
      </c>
      <c r="B61" s="24" t="s">
        <v>906</v>
      </c>
      <c r="C61" s="24"/>
      <c r="D61" s="25"/>
      <c r="E61" s="28"/>
      <c r="F61" s="28"/>
      <c r="G61" s="25"/>
      <c r="H61" s="25"/>
      <c r="I61" s="25"/>
      <c r="J61" s="25"/>
      <c r="K61" s="25"/>
      <c r="L61" s="25"/>
      <c r="M61" s="24"/>
      <c r="N61" s="25"/>
      <c r="O61" s="25"/>
      <c r="P61" s="25"/>
      <c r="Q61" s="15" t="s">
        <v>309</v>
      </c>
      <c r="R61" s="16"/>
    </row>
    <row r="62" spans="1:18">
      <c r="A62" s="6" t="s">
        <v>1344</v>
      </c>
      <c r="B62" s="6" t="s">
        <v>793</v>
      </c>
      <c r="C62" s="6" t="s">
        <v>244</v>
      </c>
      <c r="D62" s="9" t="s">
        <v>69</v>
      </c>
      <c r="E62" s="22" t="s">
        <v>793</v>
      </c>
      <c r="F62" s="22">
        <f>(4 - 1)*32 + 19</f>
        <v>115</v>
      </c>
      <c r="G62" s="9" t="s">
        <v>706</v>
      </c>
      <c r="H62" s="9" t="s">
        <v>978</v>
      </c>
      <c r="I62" s="9" t="s">
        <v>1221</v>
      </c>
      <c r="J62" s="9"/>
      <c r="K62" s="9" t="s">
        <v>1218</v>
      </c>
      <c r="L62" s="9" t="s">
        <v>1262</v>
      </c>
      <c r="M62" s="27" t="s">
        <v>1087</v>
      </c>
      <c r="N62" s="9" t="s">
        <v>1064</v>
      </c>
      <c r="O62" s="9"/>
      <c r="P62" s="9"/>
      <c r="Q62" s="11" t="s">
        <v>177</v>
      </c>
    </row>
    <row r="63" spans="1:18">
      <c r="A63" s="7" t="s">
        <v>1345</v>
      </c>
      <c r="B63" s="7" t="s">
        <v>906</v>
      </c>
      <c r="C63" s="7"/>
      <c r="D63" s="10"/>
      <c r="E63" s="21"/>
      <c r="F63" s="21"/>
      <c r="G63" s="10"/>
      <c r="H63" s="10"/>
      <c r="I63" s="10"/>
      <c r="J63" s="10"/>
      <c r="K63" s="10"/>
      <c r="L63" s="10"/>
      <c r="M63" s="7"/>
      <c r="N63" s="10"/>
      <c r="O63" s="10"/>
      <c r="P63" s="10"/>
      <c r="Q63" s="15" t="s">
        <v>309</v>
      </c>
    </row>
    <row r="64" spans="1:18">
      <c r="A64" s="6" t="s">
        <v>1346</v>
      </c>
      <c r="B64" s="6" t="s">
        <v>792</v>
      </c>
      <c r="C64" s="6" t="s">
        <v>243</v>
      </c>
      <c r="D64" s="9" t="s">
        <v>68</v>
      </c>
      <c r="E64" s="22" t="s">
        <v>792</v>
      </c>
      <c r="F64" s="22">
        <f>(4 - 1)*32 + 0</f>
        <v>96</v>
      </c>
      <c r="G64" s="9" t="s">
        <v>705</v>
      </c>
      <c r="H64" s="9" t="s">
        <v>979</v>
      </c>
      <c r="I64" s="9" t="s">
        <v>993</v>
      </c>
      <c r="J64" s="9"/>
      <c r="K64" s="9"/>
      <c r="L64" s="9" t="s">
        <v>1252</v>
      </c>
      <c r="M64" s="27" t="s">
        <v>1088</v>
      </c>
      <c r="N64" s="9"/>
      <c r="O64" s="9"/>
      <c r="P64" s="9"/>
    </row>
    <row r="65" spans="1:17">
      <c r="A65" s="7" t="s">
        <v>1347</v>
      </c>
      <c r="B65" s="7" t="s">
        <v>906</v>
      </c>
      <c r="C65" s="7"/>
      <c r="D65" s="10"/>
      <c r="E65" s="21"/>
      <c r="F65" s="21"/>
      <c r="G65" s="10"/>
      <c r="H65" s="10"/>
      <c r="I65" s="10"/>
      <c r="J65" s="10"/>
      <c r="K65" s="10"/>
      <c r="L65" s="10"/>
      <c r="M65" s="7"/>
      <c r="N65" s="10"/>
      <c r="O65" s="10"/>
      <c r="P65" s="10"/>
      <c r="Q65" s="15" t="s">
        <v>309</v>
      </c>
    </row>
    <row r="66" spans="1:17">
      <c r="A66" s="6" t="s">
        <v>1348</v>
      </c>
      <c r="B66" s="6" t="s">
        <v>840</v>
      </c>
      <c r="C66" s="6"/>
      <c r="D66" s="9"/>
      <c r="E66" s="22"/>
      <c r="F66" s="22"/>
      <c r="G66" s="9"/>
      <c r="H66" s="9"/>
      <c r="I66" s="9"/>
      <c r="J66" s="9"/>
      <c r="K66" s="9"/>
      <c r="L66" s="9"/>
      <c r="M66" s="6"/>
      <c r="N66" s="9"/>
      <c r="O66" s="9"/>
      <c r="P66" s="9"/>
      <c r="Q66" s="11"/>
    </row>
    <row r="67" spans="1:17">
      <c r="A67" s="24" t="s">
        <v>1349</v>
      </c>
      <c r="B67" s="7" t="s">
        <v>907</v>
      </c>
      <c r="C67" s="24"/>
      <c r="D67" s="25"/>
      <c r="E67" s="28"/>
      <c r="F67" s="28"/>
      <c r="G67" s="25"/>
      <c r="H67" s="25"/>
      <c r="I67" s="25"/>
      <c r="J67" s="25"/>
      <c r="K67" s="25"/>
      <c r="L67" s="25"/>
      <c r="M67" s="24"/>
      <c r="N67" s="25"/>
      <c r="O67" s="25"/>
      <c r="P67" s="25"/>
      <c r="Q67" s="15" t="s">
        <v>309</v>
      </c>
    </row>
    <row r="68" spans="1:17">
      <c r="A68" s="6" t="s">
        <v>1350</v>
      </c>
      <c r="B68" s="6" t="s">
        <v>791</v>
      </c>
      <c r="C68" s="6" t="s">
        <v>242</v>
      </c>
      <c r="D68" s="9" t="s">
        <v>83</v>
      </c>
      <c r="E68" s="22" t="s">
        <v>791</v>
      </c>
      <c r="F68" s="22">
        <f>(4 - 1)*32 + 1</f>
        <v>97</v>
      </c>
      <c r="G68" s="9" t="s">
        <v>704</v>
      </c>
      <c r="H68" s="9" t="s">
        <v>980</v>
      </c>
      <c r="I68" s="9" t="s">
        <v>995</v>
      </c>
      <c r="J68" s="9"/>
      <c r="K68" s="9"/>
      <c r="L68" s="9" t="s">
        <v>1251</v>
      </c>
      <c r="M68" s="27" t="s">
        <v>1089</v>
      </c>
      <c r="N68" s="9"/>
      <c r="O68" s="9"/>
      <c r="P68" s="9"/>
      <c r="Q68" s="11" t="s">
        <v>177</v>
      </c>
    </row>
    <row r="69" spans="1:17">
      <c r="A69" s="7" t="s">
        <v>1351</v>
      </c>
      <c r="B69" s="7" t="s">
        <v>907</v>
      </c>
      <c r="C69" s="7"/>
      <c r="D69" s="10"/>
      <c r="E69" s="21"/>
      <c r="F69" s="21"/>
      <c r="G69" s="10"/>
      <c r="H69" s="10"/>
      <c r="I69" s="10"/>
      <c r="J69" s="10"/>
      <c r="K69" s="10"/>
      <c r="L69" s="10"/>
      <c r="M69" s="7"/>
      <c r="N69" s="10"/>
      <c r="O69" s="10"/>
      <c r="P69" s="10"/>
      <c r="Q69" s="15" t="s">
        <v>309</v>
      </c>
    </row>
    <row r="70" spans="1:17">
      <c r="A70" s="6" t="s">
        <v>1352</v>
      </c>
      <c r="B70" s="6" t="s">
        <v>790</v>
      </c>
      <c r="C70" s="6" t="s">
        <v>241</v>
      </c>
      <c r="D70" s="9" t="s">
        <v>82</v>
      </c>
      <c r="E70" s="22" t="s">
        <v>790</v>
      </c>
      <c r="F70" s="22">
        <f>(4 - 1)*32 + 2</f>
        <v>98</v>
      </c>
      <c r="G70" s="9" t="s">
        <v>703</v>
      </c>
      <c r="H70" s="9" t="s">
        <v>981</v>
      </c>
      <c r="I70" s="9" t="s">
        <v>997</v>
      </c>
      <c r="J70" s="9" t="s">
        <v>971</v>
      </c>
      <c r="K70" s="9" t="s">
        <v>1242</v>
      </c>
      <c r="L70" s="9" t="s">
        <v>1250</v>
      </c>
      <c r="M70" s="27" t="s">
        <v>1090</v>
      </c>
      <c r="N70" s="9" t="s">
        <v>1065</v>
      </c>
      <c r="O70" s="9"/>
      <c r="P70" s="9"/>
      <c r="Q70" s="11" t="s">
        <v>177</v>
      </c>
    </row>
    <row r="71" spans="1:17">
      <c r="A71" s="7" t="s">
        <v>1353</v>
      </c>
      <c r="B71" s="7" t="s">
        <v>907</v>
      </c>
      <c r="C71" s="7"/>
      <c r="D71" s="10"/>
      <c r="E71" s="21"/>
      <c r="F71" s="21"/>
      <c r="G71" s="10"/>
      <c r="H71" s="10"/>
      <c r="I71" s="10"/>
      <c r="J71" s="10"/>
      <c r="K71" s="10"/>
      <c r="L71" s="10"/>
      <c r="M71" s="7"/>
      <c r="N71" s="10"/>
      <c r="O71" s="10"/>
      <c r="P71" s="10"/>
      <c r="Q71" s="15" t="s">
        <v>309</v>
      </c>
    </row>
    <row r="72" spans="1:17">
      <c r="A72" s="6" t="s">
        <v>1354</v>
      </c>
      <c r="B72" s="6" t="s">
        <v>789</v>
      </c>
      <c r="C72" s="6" t="s">
        <v>240</v>
      </c>
      <c r="D72" s="9" t="s">
        <v>81</v>
      </c>
      <c r="E72" s="22" t="s">
        <v>789</v>
      </c>
      <c r="F72" s="22">
        <f>(4 - 1)*32 + 3</f>
        <v>99</v>
      </c>
      <c r="G72" s="9" t="s">
        <v>702</v>
      </c>
      <c r="H72" s="9" t="s">
        <v>982</v>
      </c>
      <c r="I72" s="9" t="s">
        <v>999</v>
      </c>
      <c r="J72" s="9"/>
      <c r="K72" s="9" t="s">
        <v>1243</v>
      </c>
      <c r="L72" s="9" t="s">
        <v>1249</v>
      </c>
      <c r="M72" s="27" t="s">
        <v>1091</v>
      </c>
      <c r="N72" s="9" t="s">
        <v>1066</v>
      </c>
      <c r="O72" s="9"/>
      <c r="P72" s="9"/>
      <c r="Q72" s="11" t="s">
        <v>177</v>
      </c>
    </row>
    <row r="73" spans="1:17">
      <c r="A73" s="24" t="s">
        <v>1355</v>
      </c>
      <c r="B73" s="24" t="s">
        <v>907</v>
      </c>
      <c r="C73" s="24"/>
      <c r="D73" s="25"/>
      <c r="E73" s="28"/>
      <c r="F73" s="28"/>
      <c r="G73" s="25"/>
      <c r="H73" s="25"/>
      <c r="I73" s="25"/>
      <c r="J73" s="25"/>
      <c r="K73" s="25"/>
      <c r="L73" s="25"/>
      <c r="M73" s="24"/>
      <c r="N73" s="25"/>
      <c r="O73" s="25"/>
      <c r="P73" s="25"/>
      <c r="Q73" s="15" t="s">
        <v>309</v>
      </c>
    </row>
    <row r="74" spans="1:17">
      <c r="A74" s="6" t="s">
        <v>1356</v>
      </c>
      <c r="B74" s="6" t="s">
        <v>788</v>
      </c>
      <c r="C74" s="6" t="s">
        <v>239</v>
      </c>
      <c r="D74" s="9" t="s">
        <v>80</v>
      </c>
      <c r="E74" s="22" t="s">
        <v>788</v>
      </c>
      <c r="F74" s="22">
        <f>(4 - 1)*32 + 4</f>
        <v>100</v>
      </c>
      <c r="G74" s="9" t="s">
        <v>701</v>
      </c>
      <c r="H74" s="9" t="s">
        <v>983</v>
      </c>
      <c r="I74" s="9" t="s">
        <v>1001</v>
      </c>
      <c r="J74" s="9"/>
      <c r="K74" s="9" t="s">
        <v>1244</v>
      </c>
      <c r="L74" s="9" t="s">
        <v>1248</v>
      </c>
      <c r="M74" s="27" t="s">
        <v>1092</v>
      </c>
      <c r="N74" s="9" t="s">
        <v>1067</v>
      </c>
      <c r="O74" s="9"/>
      <c r="P74" s="9"/>
      <c r="Q74" s="11" t="s">
        <v>177</v>
      </c>
    </row>
    <row r="75" spans="1:17">
      <c r="A75" s="7" t="s">
        <v>1357</v>
      </c>
      <c r="B75" s="7" t="s">
        <v>840</v>
      </c>
      <c r="C75" s="7"/>
      <c r="D75" s="10"/>
      <c r="E75" s="21"/>
      <c r="F75" s="21"/>
      <c r="G75" s="10"/>
      <c r="H75" s="10"/>
      <c r="I75" s="10"/>
      <c r="J75" s="10"/>
      <c r="K75" s="10"/>
      <c r="L75" s="10"/>
      <c r="M75" s="7"/>
      <c r="N75" s="10"/>
      <c r="O75" s="10"/>
      <c r="P75" s="10"/>
      <c r="Q75" s="11"/>
    </row>
    <row r="76" spans="1:17">
      <c r="A76" s="6" t="s">
        <v>1358</v>
      </c>
      <c r="B76" s="6" t="s">
        <v>840</v>
      </c>
      <c r="C76" s="6"/>
      <c r="D76" s="9"/>
      <c r="E76" s="22"/>
      <c r="F76" s="22"/>
      <c r="G76" s="9"/>
      <c r="H76" s="9"/>
      <c r="I76" s="9"/>
      <c r="J76" s="9"/>
      <c r="K76" s="9"/>
      <c r="L76" s="9"/>
      <c r="M76" s="6"/>
      <c r="N76" s="9"/>
      <c r="O76" s="9"/>
      <c r="P76" s="9"/>
      <c r="Q76" s="11"/>
    </row>
    <row r="77" spans="1:17">
      <c r="A77" s="7" t="s">
        <v>1359</v>
      </c>
      <c r="B77" s="7" t="s">
        <v>908</v>
      </c>
      <c r="C77" s="7" t="s">
        <v>414</v>
      </c>
      <c r="D77" s="10" t="s">
        <v>415</v>
      </c>
      <c r="E77" s="21"/>
      <c r="F77" s="21"/>
      <c r="G77" s="10" t="s">
        <v>646</v>
      </c>
      <c r="H77" s="10"/>
      <c r="I77" s="10"/>
      <c r="J77" s="10"/>
      <c r="K77" s="10"/>
      <c r="L77" s="10"/>
      <c r="M77" s="7"/>
      <c r="N77" s="10"/>
      <c r="O77" s="10"/>
      <c r="P77" s="10"/>
      <c r="Q77" s="15" t="s">
        <v>309</v>
      </c>
    </row>
    <row r="78" spans="1:17">
      <c r="A78" s="6" t="s">
        <v>1360</v>
      </c>
      <c r="B78" s="6" t="s">
        <v>787</v>
      </c>
      <c r="C78" s="6" t="s">
        <v>237</v>
      </c>
      <c r="D78" s="9" t="s">
        <v>79</v>
      </c>
      <c r="E78" s="22" t="s">
        <v>787</v>
      </c>
      <c r="F78" s="22">
        <f>(4 - 1)*32 + 5</f>
        <v>101</v>
      </c>
      <c r="G78" s="9" t="s">
        <v>700</v>
      </c>
      <c r="H78" s="9" t="s">
        <v>984</v>
      </c>
      <c r="I78" s="9" t="s">
        <v>1003</v>
      </c>
      <c r="J78" s="9"/>
      <c r="K78" s="9" t="s">
        <v>1245</v>
      </c>
      <c r="L78" s="9" t="s">
        <v>1263</v>
      </c>
      <c r="M78" s="27" t="s">
        <v>1093</v>
      </c>
      <c r="N78" s="9" t="s">
        <v>1068</v>
      </c>
      <c r="O78" s="9"/>
      <c r="P78" s="9"/>
      <c r="Q78" s="11" t="s">
        <v>177</v>
      </c>
    </row>
    <row r="79" spans="1:17">
      <c r="A79" s="24" t="s">
        <v>1361</v>
      </c>
      <c r="B79" s="7" t="s">
        <v>908</v>
      </c>
      <c r="C79" s="24" t="s">
        <v>207</v>
      </c>
      <c r="D79" s="25" t="s">
        <v>61</v>
      </c>
      <c r="E79" s="25" t="s">
        <v>828</v>
      </c>
      <c r="F79" s="28"/>
      <c r="G79" s="25" t="s">
        <v>611</v>
      </c>
      <c r="H79" s="23" t="s">
        <v>1019</v>
      </c>
      <c r="I79" s="29" t="s">
        <v>1215</v>
      </c>
      <c r="J79" s="25"/>
      <c r="K79" s="25"/>
      <c r="L79" s="25"/>
      <c r="M79" s="24" t="s">
        <v>1128</v>
      </c>
      <c r="N79" s="25"/>
      <c r="O79" s="25"/>
      <c r="P79" s="25"/>
      <c r="Q79" s="15" t="s">
        <v>1389</v>
      </c>
    </row>
    <row r="80" spans="1:17">
      <c r="A80" s="6" t="s">
        <v>1362</v>
      </c>
      <c r="B80" s="6" t="s">
        <v>786</v>
      </c>
      <c r="C80" s="6" t="s">
        <v>236</v>
      </c>
      <c r="D80" s="9" t="s">
        <v>78</v>
      </c>
      <c r="E80" s="22" t="s">
        <v>786</v>
      </c>
      <c r="F80" s="22">
        <f>(4 - 1)*32 + 5</f>
        <v>101</v>
      </c>
      <c r="G80" s="9" t="s">
        <v>699</v>
      </c>
      <c r="H80" s="9" t="s">
        <v>985</v>
      </c>
      <c r="I80" s="9" t="s">
        <v>1217</v>
      </c>
      <c r="J80" s="9" t="s">
        <v>1216</v>
      </c>
      <c r="K80" s="9"/>
      <c r="L80" s="9" t="s">
        <v>1264</v>
      </c>
      <c r="M80" s="27" t="s">
        <v>1094</v>
      </c>
      <c r="N80" s="9" t="s">
        <v>1069</v>
      </c>
      <c r="O80" s="9"/>
      <c r="P80" s="9"/>
      <c r="Q80" s="11" t="s">
        <v>177</v>
      </c>
    </row>
    <row r="81" spans="1:17" ht="12.75" customHeight="1">
      <c r="A81" s="7" t="s">
        <v>1363</v>
      </c>
      <c r="B81" s="7" t="s">
        <v>908</v>
      </c>
      <c r="C81" s="7" t="s">
        <v>208</v>
      </c>
      <c r="D81" s="10" t="s">
        <v>65</v>
      </c>
      <c r="E81" s="21"/>
      <c r="F81" s="21"/>
      <c r="G81" s="10" t="s">
        <v>609</v>
      </c>
      <c r="H81" s="10"/>
      <c r="I81" s="10"/>
      <c r="J81" s="10"/>
      <c r="K81" s="10"/>
      <c r="L81" s="10"/>
      <c r="M81" s="7"/>
      <c r="N81" s="10"/>
      <c r="O81" s="10"/>
      <c r="P81" s="10"/>
      <c r="Q81" s="15" t="s">
        <v>309</v>
      </c>
    </row>
    <row r="82" spans="1:17">
      <c r="A82" s="6" t="s">
        <v>1364</v>
      </c>
      <c r="B82" s="6" t="s">
        <v>785</v>
      </c>
      <c r="C82" s="6" t="s">
        <v>235</v>
      </c>
      <c r="D82" s="9" t="s">
        <v>77</v>
      </c>
      <c r="E82" s="22" t="s">
        <v>785</v>
      </c>
      <c r="F82" s="22">
        <f>(4 - 1)*32 + 7</f>
        <v>103</v>
      </c>
      <c r="G82" s="9" t="s">
        <v>698</v>
      </c>
      <c r="H82" s="9" t="s">
        <v>986</v>
      </c>
      <c r="I82" s="9" t="s">
        <v>1222</v>
      </c>
      <c r="J82" s="9" t="s">
        <v>1219</v>
      </c>
      <c r="K82" s="9" t="s">
        <v>979</v>
      </c>
      <c r="L82" s="9" t="s">
        <v>1265</v>
      </c>
      <c r="M82" s="27" t="s">
        <v>1095</v>
      </c>
      <c r="N82" s="9" t="s">
        <v>1070</v>
      </c>
      <c r="O82" s="9"/>
      <c r="P82" s="9"/>
      <c r="Q82" s="11" t="s">
        <v>177</v>
      </c>
    </row>
    <row r="83" spans="1:17" ht="12.75" customHeight="1">
      <c r="A83" s="7" t="s">
        <v>1365</v>
      </c>
      <c r="B83" s="7" t="s">
        <v>781</v>
      </c>
      <c r="C83" s="7" t="s">
        <v>286</v>
      </c>
      <c r="D83" s="10" t="s">
        <v>284</v>
      </c>
      <c r="E83" s="21" t="s">
        <v>781</v>
      </c>
      <c r="F83" s="21">
        <f>(5 - 1)*32 + 3</f>
        <v>131</v>
      </c>
      <c r="G83" s="10" t="s">
        <v>613</v>
      </c>
      <c r="H83" s="10" t="s">
        <v>988</v>
      </c>
      <c r="I83" s="10" t="s">
        <v>1152</v>
      </c>
      <c r="J83" s="10"/>
      <c r="K83" s="10"/>
      <c r="L83" s="10"/>
      <c r="M83" s="27" t="s">
        <v>1096</v>
      </c>
      <c r="N83" s="10"/>
      <c r="O83" s="10"/>
      <c r="P83" s="10"/>
    </row>
    <row r="84" spans="1:17">
      <c r="A84" s="6" t="s">
        <v>1366</v>
      </c>
      <c r="B84" s="6" t="s">
        <v>784</v>
      </c>
      <c r="C84" s="6" t="s">
        <v>234</v>
      </c>
      <c r="D84" s="9" t="s">
        <v>76</v>
      </c>
      <c r="E84" s="22" t="s">
        <v>784</v>
      </c>
      <c r="F84" s="22">
        <f>(4 - 1)*32 + 8</f>
        <v>104</v>
      </c>
      <c r="G84" s="9" t="s">
        <v>697</v>
      </c>
      <c r="H84" s="9" t="s">
        <v>987</v>
      </c>
      <c r="I84" s="9" t="s">
        <v>1223</v>
      </c>
      <c r="J84" s="9" t="s">
        <v>1220</v>
      </c>
      <c r="K84" s="9"/>
      <c r="L84" s="9" t="s">
        <v>1266</v>
      </c>
      <c r="M84" s="27" t="s">
        <v>1097</v>
      </c>
      <c r="N84" s="9" t="s">
        <v>1071</v>
      </c>
      <c r="O84" s="9"/>
      <c r="P84" s="9"/>
      <c r="Q84" s="11" t="s">
        <v>177</v>
      </c>
    </row>
    <row r="85" spans="1:17" ht="12.75" customHeight="1">
      <c r="A85" s="24" t="s">
        <v>1367</v>
      </c>
      <c r="B85" s="24" t="s">
        <v>780</v>
      </c>
      <c r="C85" s="24" t="s">
        <v>285</v>
      </c>
      <c r="D85" s="25" t="s">
        <v>283</v>
      </c>
      <c r="E85" s="28" t="s">
        <v>780</v>
      </c>
      <c r="F85" s="28">
        <f>(5 - 1)*32 + 4</f>
        <v>132</v>
      </c>
      <c r="G85" s="25" t="s">
        <v>614</v>
      </c>
      <c r="H85" s="25" t="s">
        <v>989</v>
      </c>
      <c r="I85" s="25" t="s">
        <v>1073</v>
      </c>
      <c r="J85" s="25"/>
      <c r="K85" s="25"/>
      <c r="L85" s="25"/>
      <c r="M85" s="27" t="s">
        <v>1098</v>
      </c>
      <c r="N85" s="25"/>
      <c r="O85" s="25"/>
      <c r="P85" s="25"/>
    </row>
    <row r="86" spans="1:17" ht="12.75" customHeight="1">
      <c r="A86" s="6" t="s">
        <v>1368</v>
      </c>
      <c r="B86" s="6" t="s">
        <v>840</v>
      </c>
      <c r="C86" s="6"/>
      <c r="D86" s="9"/>
      <c r="E86" s="22"/>
      <c r="F86" s="22"/>
      <c r="G86" s="9"/>
      <c r="H86" s="9"/>
      <c r="I86" s="9"/>
      <c r="J86" s="9"/>
      <c r="K86" s="9"/>
      <c r="L86" s="9"/>
      <c r="M86" s="6"/>
      <c r="N86" s="9"/>
      <c r="O86" s="9"/>
      <c r="P86" s="9"/>
    </row>
    <row r="87" spans="1:17" ht="12.75" customHeight="1">
      <c r="A87" s="7" t="s">
        <v>1369</v>
      </c>
      <c r="B87" s="7" t="s">
        <v>840</v>
      </c>
      <c r="C87" s="7"/>
      <c r="D87" s="10"/>
      <c r="E87" s="21"/>
      <c r="F87" s="21"/>
      <c r="G87" s="10"/>
      <c r="H87" s="10"/>
      <c r="I87" s="10"/>
      <c r="J87" s="10"/>
      <c r="K87" s="10"/>
      <c r="L87" s="10"/>
      <c r="M87" s="7"/>
      <c r="N87" s="10"/>
      <c r="O87" s="10"/>
      <c r="P87" s="10"/>
    </row>
    <row r="88" spans="1:17">
      <c r="A88" s="6" t="s">
        <v>1370</v>
      </c>
      <c r="B88" s="6" t="s">
        <v>783</v>
      </c>
      <c r="C88" s="6" t="s">
        <v>233</v>
      </c>
      <c r="D88" s="9" t="s">
        <v>91</v>
      </c>
      <c r="E88" s="22" t="s">
        <v>783</v>
      </c>
      <c r="F88" s="22">
        <f>(4 - 1)*32 + 9</f>
        <v>105</v>
      </c>
      <c r="G88" s="9" t="s">
        <v>696</v>
      </c>
      <c r="H88" s="9" t="s">
        <v>990</v>
      </c>
      <c r="I88" s="9" t="s">
        <v>1221</v>
      </c>
      <c r="J88" s="9" t="s">
        <v>969</v>
      </c>
      <c r="K88" s="9" t="s">
        <v>975</v>
      </c>
      <c r="L88" s="9" t="s">
        <v>1267</v>
      </c>
      <c r="M88" s="27" t="s">
        <v>1099</v>
      </c>
      <c r="N88" s="9" t="s">
        <v>1072</v>
      </c>
      <c r="O88" s="9"/>
      <c r="P88" s="9"/>
      <c r="Q88" s="11" t="s">
        <v>177</v>
      </c>
    </row>
    <row r="89" spans="1:17" ht="12.75" customHeight="1">
      <c r="A89" s="7" t="s">
        <v>1371</v>
      </c>
      <c r="B89" s="7" t="s">
        <v>829</v>
      </c>
      <c r="C89" s="7" t="s">
        <v>496</v>
      </c>
      <c r="D89" s="10" t="s">
        <v>487</v>
      </c>
      <c r="E89" s="21" t="s">
        <v>829</v>
      </c>
      <c r="F89" s="28">
        <f>(5 - 1)*32 + 5</f>
        <v>133</v>
      </c>
      <c r="G89" s="10" t="s">
        <v>616</v>
      </c>
      <c r="H89" s="10" t="s">
        <v>991</v>
      </c>
      <c r="I89" s="10" t="s">
        <v>1202</v>
      </c>
      <c r="J89" s="10"/>
      <c r="K89" s="10"/>
      <c r="L89" s="10"/>
      <c r="M89" s="27" t="s">
        <v>1100</v>
      </c>
      <c r="N89" s="10"/>
      <c r="O89" s="10"/>
      <c r="P89" s="10"/>
    </row>
    <row r="90" spans="1:17">
      <c r="A90" s="6" t="s">
        <v>1372</v>
      </c>
      <c r="B90" s="6" t="s">
        <v>271</v>
      </c>
      <c r="C90" s="6" t="s">
        <v>232</v>
      </c>
      <c r="D90" s="9" t="s">
        <v>90</v>
      </c>
      <c r="E90" s="22" t="s">
        <v>271</v>
      </c>
      <c r="F90" s="22">
        <f>(5 - 1)*32 + 2</f>
        <v>130</v>
      </c>
      <c r="G90" s="9" t="s">
        <v>695</v>
      </c>
      <c r="H90" s="9" t="s">
        <v>271</v>
      </c>
      <c r="I90" s="9" t="s">
        <v>1154</v>
      </c>
      <c r="J90" s="9" t="s">
        <v>263</v>
      </c>
      <c r="K90" s="9"/>
      <c r="L90" s="9"/>
      <c r="M90" s="27" t="s">
        <v>1101</v>
      </c>
      <c r="N90" s="9"/>
      <c r="O90" s="9"/>
      <c r="P90" s="9"/>
    </row>
    <row r="91" spans="1:17" ht="12.75" customHeight="1">
      <c r="A91" s="24" t="s">
        <v>1373</v>
      </c>
      <c r="B91" s="24" t="s">
        <v>263</v>
      </c>
      <c r="C91" s="24" t="s">
        <v>495</v>
      </c>
      <c r="D91" s="25" t="s">
        <v>486</v>
      </c>
      <c r="E91" s="28" t="s">
        <v>263</v>
      </c>
      <c r="F91" s="21">
        <f>(3 - 1)*32 + 25</f>
        <v>89</v>
      </c>
      <c r="G91" s="25" t="s">
        <v>617</v>
      </c>
      <c r="H91" s="25" t="s">
        <v>263</v>
      </c>
      <c r="I91" s="25" t="s">
        <v>970</v>
      </c>
      <c r="J91" s="25"/>
      <c r="K91" s="25"/>
      <c r="L91" s="25"/>
      <c r="M91" s="27" t="s">
        <v>1102</v>
      </c>
      <c r="N91" s="25"/>
      <c r="O91" s="25"/>
      <c r="P91" s="25"/>
    </row>
    <row r="92" spans="1:17">
      <c r="A92" s="6" t="s">
        <v>1374</v>
      </c>
      <c r="B92" s="6" t="s">
        <v>268</v>
      </c>
      <c r="C92" s="6" t="s">
        <v>231</v>
      </c>
      <c r="D92" s="9" t="s">
        <v>89</v>
      </c>
      <c r="E92" s="22" t="s">
        <v>268</v>
      </c>
      <c r="F92" s="22">
        <f>(4 - 1)*32 + 31</f>
        <v>127</v>
      </c>
      <c r="G92" s="9" t="s">
        <v>694</v>
      </c>
      <c r="H92" s="9" t="s">
        <v>992</v>
      </c>
      <c r="I92" s="9" t="s">
        <v>1224</v>
      </c>
      <c r="J92" s="9" t="s">
        <v>999</v>
      </c>
      <c r="K92" s="9" t="s">
        <v>1246</v>
      </c>
      <c r="L92" s="9" t="s">
        <v>1008</v>
      </c>
      <c r="M92" s="27" t="s">
        <v>1103</v>
      </c>
      <c r="N92" s="9"/>
      <c r="O92" s="9"/>
      <c r="P92" s="9"/>
    </row>
    <row r="93" spans="1:17">
      <c r="A93" s="7" t="s">
        <v>1375</v>
      </c>
      <c r="B93" s="7" t="s">
        <v>257</v>
      </c>
      <c r="C93" s="7" t="s">
        <v>494</v>
      </c>
      <c r="D93" s="10" t="s">
        <v>485</v>
      </c>
      <c r="E93" s="21" t="s">
        <v>257</v>
      </c>
      <c r="F93" s="21">
        <f>(3 - 1)*32 + 19</f>
        <v>83</v>
      </c>
      <c r="G93" s="10" t="s">
        <v>618</v>
      </c>
      <c r="H93" s="10" t="s">
        <v>993</v>
      </c>
      <c r="I93" s="10" t="s">
        <v>972</v>
      </c>
      <c r="J93" s="10"/>
      <c r="K93" s="10"/>
      <c r="L93" s="10"/>
      <c r="M93" s="27" t="s">
        <v>1104</v>
      </c>
      <c r="N93" s="10"/>
      <c r="O93" s="10"/>
      <c r="P93" s="10"/>
    </row>
    <row r="94" spans="1:17">
      <c r="A94" s="6" t="s">
        <v>1376</v>
      </c>
      <c r="B94" s="6" t="s">
        <v>269</v>
      </c>
      <c r="C94" s="6" t="s">
        <v>230</v>
      </c>
      <c r="D94" s="9" t="s">
        <v>88</v>
      </c>
      <c r="E94" s="22" t="s">
        <v>269</v>
      </c>
      <c r="F94" s="22">
        <f>(5 - 1)*32 + 0</f>
        <v>128</v>
      </c>
      <c r="G94" s="9" t="s">
        <v>693</v>
      </c>
      <c r="H94" s="9" t="s">
        <v>994</v>
      </c>
      <c r="I94" s="9" t="s">
        <v>1225</v>
      </c>
      <c r="J94" s="9" t="s">
        <v>1001</v>
      </c>
      <c r="K94" s="9"/>
      <c r="L94" s="9" t="s">
        <v>1010</v>
      </c>
      <c r="M94" s="27" t="s">
        <v>1105</v>
      </c>
      <c r="N94" s="9"/>
      <c r="O94" s="9"/>
      <c r="P94" s="9"/>
    </row>
    <row r="95" spans="1:17">
      <c r="A95" s="7" t="s">
        <v>1377</v>
      </c>
      <c r="B95" s="7" t="s">
        <v>258</v>
      </c>
      <c r="C95" s="7" t="s">
        <v>483</v>
      </c>
      <c r="D95" s="10" t="s">
        <v>484</v>
      </c>
      <c r="E95" s="21" t="s">
        <v>258</v>
      </c>
      <c r="F95" s="21">
        <f>(3 - 1)*32 + 20</f>
        <v>84</v>
      </c>
      <c r="G95" s="10" t="s">
        <v>619</v>
      </c>
      <c r="H95" s="10" t="s">
        <v>995</v>
      </c>
      <c r="I95" s="10" t="s">
        <v>971</v>
      </c>
      <c r="J95" s="10"/>
      <c r="K95" s="10"/>
      <c r="L95" s="10" t="s">
        <v>1218</v>
      </c>
      <c r="M95" s="27" t="s">
        <v>1106</v>
      </c>
      <c r="N95" s="10"/>
      <c r="O95" s="10"/>
      <c r="P95" s="10"/>
    </row>
    <row r="96" spans="1:17">
      <c r="A96" s="6" t="s">
        <v>1378</v>
      </c>
      <c r="B96" s="6" t="s">
        <v>840</v>
      </c>
      <c r="C96" s="6"/>
      <c r="D96" s="9"/>
      <c r="E96" s="22"/>
      <c r="F96" s="22"/>
      <c r="G96" s="9"/>
      <c r="H96" s="9"/>
      <c r="I96" s="9"/>
      <c r="J96" s="9"/>
      <c r="K96" s="9"/>
      <c r="L96" s="9"/>
      <c r="M96" s="6"/>
      <c r="N96" s="9"/>
      <c r="O96" s="9"/>
      <c r="P96" s="9"/>
    </row>
    <row r="97" spans="1:16">
      <c r="A97" s="24" t="s">
        <v>1379</v>
      </c>
      <c r="B97" s="24" t="s">
        <v>840</v>
      </c>
      <c r="C97" s="24"/>
      <c r="D97" s="25"/>
      <c r="E97" s="28"/>
      <c r="F97" s="28"/>
      <c r="G97" s="25"/>
      <c r="H97" s="25"/>
      <c r="I97" s="25"/>
      <c r="J97" s="25"/>
      <c r="K97" s="25"/>
      <c r="L97" s="25"/>
      <c r="M97" s="24"/>
      <c r="N97" s="25"/>
      <c r="O97" s="25"/>
      <c r="P97" s="25"/>
    </row>
    <row r="98" spans="1:16">
      <c r="A98" s="6" t="s">
        <v>1380</v>
      </c>
      <c r="B98" s="6" t="s">
        <v>270</v>
      </c>
      <c r="C98" s="6" t="s">
        <v>229</v>
      </c>
      <c r="D98" s="9" t="s">
        <v>87</v>
      </c>
      <c r="E98" s="22" t="s">
        <v>270</v>
      </c>
      <c r="F98" s="22">
        <f>(5 - 1)*32 + 1</f>
        <v>129</v>
      </c>
      <c r="G98" s="9" t="s">
        <v>692</v>
      </c>
      <c r="H98" s="9" t="s">
        <v>996</v>
      </c>
      <c r="I98" s="9" t="s">
        <v>1226</v>
      </c>
      <c r="J98" s="9" t="s">
        <v>1003</v>
      </c>
      <c r="K98" s="9"/>
      <c r="L98" s="9"/>
      <c r="M98" s="27" t="s">
        <v>1107</v>
      </c>
      <c r="N98" s="9"/>
      <c r="O98" s="9"/>
      <c r="P98" s="9"/>
    </row>
    <row r="99" spans="1:16">
      <c r="A99" s="7" t="s">
        <v>1381</v>
      </c>
      <c r="B99" s="7" t="s">
        <v>259</v>
      </c>
      <c r="C99" s="7" t="s">
        <v>224</v>
      </c>
      <c r="D99" s="10" t="s">
        <v>120</v>
      </c>
      <c r="E99" s="21" t="s">
        <v>259</v>
      </c>
      <c r="F99" s="21">
        <f>(3 - 1)*32 + 21</f>
        <v>85</v>
      </c>
      <c r="G99" s="10" t="s">
        <v>688</v>
      </c>
      <c r="H99" s="10" t="s">
        <v>997</v>
      </c>
      <c r="I99" s="10" t="s">
        <v>973</v>
      </c>
      <c r="J99" s="10"/>
      <c r="K99" s="10"/>
      <c r="L99" s="10" t="s">
        <v>1242</v>
      </c>
      <c r="M99" s="27" t="s">
        <v>1108</v>
      </c>
      <c r="N99" s="10"/>
      <c r="O99" s="10"/>
      <c r="P99" s="10"/>
    </row>
    <row r="100" spans="1:16">
      <c r="A100" s="6" t="s">
        <v>1382</v>
      </c>
      <c r="B100" s="6" t="s">
        <v>265</v>
      </c>
      <c r="C100" s="6" t="s">
        <v>228</v>
      </c>
      <c r="D100" s="9" t="s">
        <v>86</v>
      </c>
      <c r="E100" s="22" t="s">
        <v>265</v>
      </c>
      <c r="F100" s="22">
        <f>(4 - 1)*32 + 28</f>
        <v>124</v>
      </c>
      <c r="G100" s="9" t="s">
        <v>691</v>
      </c>
      <c r="H100" s="9" t="s">
        <v>998</v>
      </c>
      <c r="I100" s="9" t="s">
        <v>1227</v>
      </c>
      <c r="J100" s="9" t="s">
        <v>993</v>
      </c>
      <c r="K100" s="9" t="s">
        <v>1247</v>
      </c>
      <c r="L100" s="9"/>
      <c r="M100" s="27" t="s">
        <v>1109</v>
      </c>
      <c r="N100" s="9"/>
      <c r="O100" s="9"/>
      <c r="P100" s="9"/>
    </row>
    <row r="101" spans="1:16">
      <c r="A101" s="7" t="s">
        <v>1383</v>
      </c>
      <c r="B101" s="7" t="s">
        <v>260</v>
      </c>
      <c r="C101" s="7" t="s">
        <v>223</v>
      </c>
      <c r="D101" s="10" t="s">
        <v>44</v>
      </c>
      <c r="E101" s="21" t="s">
        <v>260</v>
      </c>
      <c r="F101" s="21">
        <f>(3 - 1)*32 + 22</f>
        <v>86</v>
      </c>
      <c r="G101" s="10" t="s">
        <v>687</v>
      </c>
      <c r="H101" s="10" t="s">
        <v>999</v>
      </c>
      <c r="I101" s="10" t="s">
        <v>974</v>
      </c>
      <c r="J101" s="10" t="s">
        <v>969</v>
      </c>
      <c r="K101" s="10" t="s">
        <v>1193</v>
      </c>
      <c r="L101" s="10" t="s">
        <v>1243</v>
      </c>
      <c r="M101" s="27" t="s">
        <v>1110</v>
      </c>
      <c r="N101" s="10"/>
      <c r="O101" s="10"/>
      <c r="P101" s="10"/>
    </row>
    <row r="102" spans="1:16">
      <c r="A102" s="6" t="s">
        <v>1384</v>
      </c>
      <c r="B102" s="6" t="s">
        <v>266</v>
      </c>
      <c r="C102" s="6" t="s">
        <v>226</v>
      </c>
      <c r="D102" s="9" t="s">
        <v>85</v>
      </c>
      <c r="E102" s="22" t="s">
        <v>266</v>
      </c>
      <c r="F102" s="22">
        <f>(4 - 1)*32 + 29</f>
        <v>125</v>
      </c>
      <c r="G102" s="9" t="s">
        <v>690</v>
      </c>
      <c r="H102" s="9" t="s">
        <v>1000</v>
      </c>
      <c r="I102" s="9" t="s">
        <v>1228</v>
      </c>
      <c r="J102" s="9" t="s">
        <v>995</v>
      </c>
      <c r="K102" s="9"/>
      <c r="L102" s="9" t="s">
        <v>1237</v>
      </c>
      <c r="M102" s="27" t="s">
        <v>1111</v>
      </c>
      <c r="N102" s="9"/>
      <c r="O102" s="9"/>
      <c r="P102" s="9"/>
    </row>
    <row r="103" spans="1:16">
      <c r="A103" s="24" t="s">
        <v>1385</v>
      </c>
      <c r="B103" s="24" t="s">
        <v>261</v>
      </c>
      <c r="C103" s="24" t="s">
        <v>222</v>
      </c>
      <c r="D103" s="25" t="s">
        <v>60</v>
      </c>
      <c r="E103" s="28" t="s">
        <v>261</v>
      </c>
      <c r="F103" s="21">
        <f>(3 - 1)*32 + 23</f>
        <v>87</v>
      </c>
      <c r="G103" s="25" t="s">
        <v>686</v>
      </c>
      <c r="H103" s="25" t="s">
        <v>1001</v>
      </c>
      <c r="I103" s="25" t="s">
        <v>975</v>
      </c>
      <c r="J103" s="25" t="s">
        <v>969</v>
      </c>
      <c r="K103" s="25" t="s">
        <v>1195</v>
      </c>
      <c r="L103" s="25" t="s">
        <v>1244</v>
      </c>
      <c r="M103" s="27" t="s">
        <v>1112</v>
      </c>
      <c r="N103" s="25"/>
      <c r="O103" s="25"/>
      <c r="P103" s="25"/>
    </row>
    <row r="104" spans="1:16">
      <c r="A104" s="6" t="s">
        <v>1386</v>
      </c>
      <c r="B104" s="6" t="s">
        <v>267</v>
      </c>
      <c r="C104" s="6" t="s">
        <v>225</v>
      </c>
      <c r="D104" s="9" t="s">
        <v>84</v>
      </c>
      <c r="E104" s="22" t="s">
        <v>267</v>
      </c>
      <c r="F104" s="22">
        <f>(4 - 1)*32 + 30</f>
        <v>126</v>
      </c>
      <c r="G104" s="9" t="s">
        <v>689</v>
      </c>
      <c r="H104" s="9" t="s">
        <v>1002</v>
      </c>
      <c r="I104" s="9" t="s">
        <v>1229</v>
      </c>
      <c r="J104" s="9" t="s">
        <v>997</v>
      </c>
      <c r="K104" s="9"/>
      <c r="L104" s="9" t="s">
        <v>1239</v>
      </c>
      <c r="M104" s="27" t="s">
        <v>1113</v>
      </c>
      <c r="N104" s="9"/>
      <c r="O104" s="9"/>
      <c r="P104" s="9"/>
    </row>
    <row r="105" spans="1:16">
      <c r="A105" s="7" t="s">
        <v>1387</v>
      </c>
      <c r="B105" s="7" t="s">
        <v>262</v>
      </c>
      <c r="C105" s="7" t="s">
        <v>221</v>
      </c>
      <c r="D105" s="10" t="s">
        <v>64</v>
      </c>
      <c r="E105" s="21" t="s">
        <v>262</v>
      </c>
      <c r="F105" s="21">
        <f>(3 - 1)*32 + 24</f>
        <v>88</v>
      </c>
      <c r="G105" s="10" t="s">
        <v>685</v>
      </c>
      <c r="H105" s="10" t="s">
        <v>1003</v>
      </c>
      <c r="I105" s="10" t="s">
        <v>976</v>
      </c>
      <c r="J105" s="10" t="s">
        <v>969</v>
      </c>
      <c r="K105" s="10" t="s">
        <v>1191</v>
      </c>
      <c r="L105" s="10" t="s">
        <v>1245</v>
      </c>
      <c r="M105" s="27" t="s">
        <v>1114</v>
      </c>
      <c r="N105" s="10"/>
      <c r="O105" s="10"/>
      <c r="P105" s="10"/>
    </row>
    <row r="106" spans="1:16">
      <c r="A106" s="6" t="s">
        <v>1390</v>
      </c>
      <c r="B106" s="6" t="s">
        <v>131</v>
      </c>
      <c r="C106" s="6" t="s">
        <v>104</v>
      </c>
      <c r="D106" s="9" t="s">
        <v>131</v>
      </c>
      <c r="E106" s="22" t="s">
        <v>830</v>
      </c>
      <c r="F106" s="22">
        <f>(5 - 1)*32 + 22</f>
        <v>150</v>
      </c>
      <c r="G106" s="9" t="s">
        <v>599</v>
      </c>
      <c r="H106" s="30" t="s">
        <v>1004</v>
      </c>
      <c r="I106" s="9" t="s">
        <v>1230</v>
      </c>
      <c r="J106" s="9"/>
      <c r="K106" s="9"/>
      <c r="L106" s="9"/>
      <c r="M106" s="27" t="s">
        <v>1115</v>
      </c>
      <c r="N106" s="9"/>
      <c r="O106" s="9"/>
      <c r="P106" s="9"/>
    </row>
    <row r="107" spans="1:16">
      <c r="A107" s="7" t="s">
        <v>1391</v>
      </c>
      <c r="B107" s="7" t="s">
        <v>282</v>
      </c>
      <c r="C107" s="7" t="s">
        <v>159</v>
      </c>
      <c r="D107" s="10" t="s">
        <v>565</v>
      </c>
      <c r="E107" s="21" t="s">
        <v>860</v>
      </c>
      <c r="F107" s="21">
        <f>(1 - 1)*32 + 0</f>
        <v>0</v>
      </c>
      <c r="G107" s="10" t="s">
        <v>582</v>
      </c>
      <c r="H107" s="30" t="s">
        <v>1005</v>
      </c>
      <c r="I107" s="10" t="s">
        <v>1231</v>
      </c>
      <c r="J107" s="10"/>
      <c r="K107" s="10"/>
      <c r="L107" s="10"/>
      <c r="M107" s="7" t="s">
        <v>1116</v>
      </c>
      <c r="N107" s="10" t="s">
        <v>1274</v>
      </c>
      <c r="O107" s="10"/>
      <c r="P107" s="10"/>
    </row>
    <row r="108" spans="1:16">
      <c r="A108" s="6" t="s">
        <v>1392</v>
      </c>
      <c r="B108" s="6" t="s">
        <v>132</v>
      </c>
      <c r="C108" s="6" t="s">
        <v>105</v>
      </c>
      <c r="D108" s="9" t="s">
        <v>132</v>
      </c>
      <c r="E108" s="22" t="s">
        <v>831</v>
      </c>
      <c r="F108" s="22">
        <f>(5 - 1)*32 + 23</f>
        <v>151</v>
      </c>
      <c r="G108" s="9" t="s">
        <v>602</v>
      </c>
      <c r="H108" s="30" t="s">
        <v>1006</v>
      </c>
      <c r="I108" s="9" t="s">
        <v>1232</v>
      </c>
      <c r="J108" s="9"/>
      <c r="K108" s="9"/>
      <c r="L108" s="9"/>
      <c r="M108" s="27" t="s">
        <v>1117</v>
      </c>
      <c r="N108" s="9"/>
      <c r="O108" s="9"/>
      <c r="P108" s="9"/>
    </row>
    <row r="109" spans="1:16">
      <c r="A109" s="24" t="s">
        <v>1393</v>
      </c>
      <c r="B109" s="24" t="s">
        <v>281</v>
      </c>
      <c r="C109" s="24" t="s">
        <v>121</v>
      </c>
      <c r="D109" s="25" t="s">
        <v>122</v>
      </c>
      <c r="E109" s="28" t="s">
        <v>861</v>
      </c>
      <c r="F109" s="28">
        <f>(1 - 1)*32 + 1</f>
        <v>1</v>
      </c>
      <c r="G109" s="25" t="s">
        <v>653</v>
      </c>
      <c r="H109" s="30" t="s">
        <v>1007</v>
      </c>
      <c r="I109" s="25" t="s">
        <v>1202</v>
      </c>
      <c r="J109" s="25"/>
      <c r="K109" s="25"/>
      <c r="L109" s="25"/>
      <c r="M109" s="24" t="s">
        <v>1118</v>
      </c>
      <c r="N109" s="25" t="s">
        <v>1275</v>
      </c>
      <c r="O109" s="25"/>
      <c r="P109" s="25"/>
    </row>
    <row r="110" spans="1:16">
      <c r="A110" s="6" t="s">
        <v>1394</v>
      </c>
      <c r="B110" s="6" t="s">
        <v>128</v>
      </c>
      <c r="C110" s="6" t="s">
        <v>40</v>
      </c>
      <c r="D110" s="9" t="s">
        <v>128</v>
      </c>
      <c r="E110" s="22" t="s">
        <v>832</v>
      </c>
      <c r="F110" s="22">
        <f>(5 - 1)*32 + 24</f>
        <v>152</v>
      </c>
      <c r="G110" s="9" t="s">
        <v>603</v>
      </c>
      <c r="H110" s="30" t="s">
        <v>1008</v>
      </c>
      <c r="I110" s="9" t="s">
        <v>1233</v>
      </c>
      <c r="J110" s="9"/>
      <c r="K110" s="9"/>
      <c r="L110" s="9"/>
      <c r="M110" s="27" t="s">
        <v>1119</v>
      </c>
      <c r="N110" s="9"/>
      <c r="O110" s="9"/>
      <c r="P110" s="9"/>
    </row>
    <row r="111" spans="1:16">
      <c r="A111" s="7" t="s">
        <v>1395</v>
      </c>
      <c r="B111" s="7" t="s">
        <v>276</v>
      </c>
      <c r="C111" s="7" t="s">
        <v>220</v>
      </c>
      <c r="D111" s="10" t="s">
        <v>95</v>
      </c>
      <c r="E111" s="21" t="s">
        <v>782</v>
      </c>
      <c r="F111" s="21">
        <f>(1 - 1)*32 + 5</f>
        <v>5</v>
      </c>
      <c r="G111" s="10" t="s">
        <v>684</v>
      </c>
      <c r="H111" s="23" t="s">
        <v>1009</v>
      </c>
      <c r="I111" s="10" t="s">
        <v>1234</v>
      </c>
      <c r="J111" s="10"/>
      <c r="K111" s="10"/>
      <c r="L111" s="10"/>
      <c r="M111" s="7"/>
      <c r="N111" s="10" t="s">
        <v>1273</v>
      </c>
      <c r="O111" s="10"/>
      <c r="P111" s="10"/>
    </row>
    <row r="112" spans="1:16">
      <c r="A112" s="6" t="s">
        <v>1396</v>
      </c>
      <c r="B112" s="6" t="s">
        <v>911</v>
      </c>
      <c r="C112" s="6" t="s">
        <v>39</v>
      </c>
      <c r="D112" s="9" t="s">
        <v>127</v>
      </c>
      <c r="E112" s="22" t="s">
        <v>1287</v>
      </c>
      <c r="F112" s="22">
        <f>(5 - 1)*32 + 25</f>
        <v>153</v>
      </c>
      <c r="G112" s="9" t="s">
        <v>606</v>
      </c>
      <c r="H112" s="30" t="s">
        <v>1010</v>
      </c>
      <c r="I112" s="9" t="s">
        <v>1235</v>
      </c>
      <c r="J112" s="9"/>
      <c r="K112" s="9"/>
      <c r="L112" s="9"/>
      <c r="M112" s="27" t="s">
        <v>1120</v>
      </c>
      <c r="N112" s="9"/>
      <c r="O112" s="9"/>
      <c r="P112" s="9"/>
    </row>
    <row r="113" spans="1:17">
      <c r="A113" s="7" t="s">
        <v>1397</v>
      </c>
      <c r="B113" s="7" t="s">
        <v>275</v>
      </c>
      <c r="C113" s="7" t="s">
        <v>158</v>
      </c>
      <c r="D113" s="10" t="s">
        <v>574</v>
      </c>
      <c r="E113" s="21" t="s">
        <v>811</v>
      </c>
      <c r="F113" s="21">
        <f>(1 - 1)*32 + 6</f>
        <v>6</v>
      </c>
      <c r="G113" s="10" t="s">
        <v>754</v>
      </c>
      <c r="H113" s="23" t="s">
        <v>1011</v>
      </c>
      <c r="I113" s="10" t="s">
        <v>1209</v>
      </c>
      <c r="J113" s="10"/>
      <c r="K113" s="10"/>
      <c r="L113" s="10"/>
      <c r="M113" s="7" t="s">
        <v>1122</v>
      </c>
      <c r="N113" s="10" t="s">
        <v>1276</v>
      </c>
      <c r="O113" s="10"/>
      <c r="P113" s="10"/>
      <c r="Q113" s="13"/>
    </row>
    <row r="114" spans="1:17">
      <c r="A114" s="6" t="s">
        <v>1398</v>
      </c>
      <c r="B114" s="6" t="s">
        <v>133</v>
      </c>
      <c r="C114" s="6" t="s">
        <v>106</v>
      </c>
      <c r="D114" s="9" t="s">
        <v>133</v>
      </c>
      <c r="E114" s="22" t="s">
        <v>833</v>
      </c>
      <c r="F114" s="22">
        <f>(5 - 1)*32 + 26</f>
        <v>154</v>
      </c>
      <c r="G114" s="9" t="s">
        <v>600</v>
      </c>
      <c r="H114" s="9" t="s">
        <v>1012</v>
      </c>
      <c r="I114" s="30" t="s">
        <v>1180</v>
      </c>
      <c r="J114" s="9" t="s">
        <v>1240</v>
      </c>
      <c r="K114" s="9"/>
      <c r="L114" s="9"/>
      <c r="M114" s="27" t="s">
        <v>1121</v>
      </c>
      <c r="N114" s="9"/>
      <c r="O114" s="9"/>
      <c r="P114" s="9"/>
    </row>
    <row r="115" spans="1:17">
      <c r="A115" s="24" t="s">
        <v>1399</v>
      </c>
      <c r="B115" s="24" t="s">
        <v>274</v>
      </c>
      <c r="C115" s="24" t="s">
        <v>157</v>
      </c>
      <c r="D115" s="25" t="s">
        <v>573</v>
      </c>
      <c r="E115" s="28" t="s">
        <v>810</v>
      </c>
      <c r="F115" s="28">
        <f>(1 - 1)*32 + 7</f>
        <v>7</v>
      </c>
      <c r="G115" s="25" t="s">
        <v>753</v>
      </c>
      <c r="H115" s="23" t="s">
        <v>1013</v>
      </c>
      <c r="I115" s="25" t="s">
        <v>1210</v>
      </c>
      <c r="J115" s="25"/>
      <c r="K115" s="25"/>
      <c r="L115" s="25"/>
      <c r="M115" s="24" t="s">
        <v>1123</v>
      </c>
      <c r="N115" s="25" t="s">
        <v>1277</v>
      </c>
      <c r="O115" s="25"/>
      <c r="P115" s="25"/>
      <c r="Q115" s="12"/>
    </row>
    <row r="116" spans="1:17">
      <c r="A116" s="6" t="s">
        <v>1400</v>
      </c>
      <c r="B116" s="6" t="s">
        <v>134</v>
      </c>
      <c r="C116" s="6" t="s">
        <v>107</v>
      </c>
      <c r="D116" s="9" t="s">
        <v>134</v>
      </c>
      <c r="E116" s="22" t="s">
        <v>834</v>
      </c>
      <c r="F116" s="22">
        <f>(5 - 1)*32 + 27</f>
        <v>155</v>
      </c>
      <c r="G116" s="9" t="s">
        <v>601</v>
      </c>
      <c r="H116" s="9" t="s">
        <v>1014</v>
      </c>
      <c r="I116" s="30" t="s">
        <v>1181</v>
      </c>
      <c r="J116" s="9" t="s">
        <v>1241</v>
      </c>
      <c r="K116" s="9"/>
      <c r="L116" s="9"/>
      <c r="M116" s="27" t="s">
        <v>1124</v>
      </c>
      <c r="N116" s="9"/>
      <c r="O116" s="9"/>
      <c r="P116" s="9"/>
    </row>
    <row r="117" spans="1:17">
      <c r="A117" s="7" t="s">
        <v>1401</v>
      </c>
      <c r="B117" s="7" t="s">
        <v>273</v>
      </c>
      <c r="C117" s="7" t="s">
        <v>173</v>
      </c>
      <c r="D117" s="10" t="s">
        <v>561</v>
      </c>
      <c r="E117" s="21" t="s">
        <v>862</v>
      </c>
      <c r="F117" s="21">
        <f>(1 - 1)*32 + 8</f>
        <v>8</v>
      </c>
      <c r="G117" s="10" t="s">
        <v>652</v>
      </c>
      <c r="H117" s="23" t="s">
        <v>1015</v>
      </c>
      <c r="I117" s="10" t="s">
        <v>1236</v>
      </c>
      <c r="J117" s="10"/>
      <c r="K117" s="10"/>
      <c r="L117" s="10"/>
      <c r="M117" s="7" t="s">
        <v>1028</v>
      </c>
      <c r="N117" s="10"/>
      <c r="O117" s="10"/>
      <c r="P117" s="10"/>
    </row>
    <row r="118" spans="1:17">
      <c r="A118" s="6" t="s">
        <v>1402</v>
      </c>
      <c r="B118" s="6" t="s">
        <v>135</v>
      </c>
      <c r="C118" s="6" t="s">
        <v>66</v>
      </c>
      <c r="D118" s="9" t="s">
        <v>135</v>
      </c>
      <c r="E118" s="22" t="s">
        <v>835</v>
      </c>
      <c r="F118" s="22">
        <f>(5 - 1)*32 + 28</f>
        <v>156</v>
      </c>
      <c r="G118" s="9" t="s">
        <v>597</v>
      </c>
      <c r="H118" s="30" t="s">
        <v>1016</v>
      </c>
      <c r="I118" s="9" t="s">
        <v>1237</v>
      </c>
      <c r="J118" s="9" t="s">
        <v>1074</v>
      </c>
      <c r="K118" s="9"/>
      <c r="L118" s="9"/>
      <c r="M118" s="27" t="s">
        <v>1125</v>
      </c>
      <c r="N118" s="9"/>
      <c r="O118" s="9"/>
      <c r="P118" s="9"/>
    </row>
    <row r="119" spans="1:17">
      <c r="A119" s="7" t="s">
        <v>1403</v>
      </c>
      <c r="B119" s="7" t="s">
        <v>296</v>
      </c>
      <c r="C119" s="7" t="s">
        <v>253</v>
      </c>
      <c r="D119" s="10" t="s">
        <v>296</v>
      </c>
      <c r="E119" s="21" t="s">
        <v>801</v>
      </c>
      <c r="F119" s="21">
        <f>(1 - 1)*32 + 9</f>
        <v>9</v>
      </c>
      <c r="G119" s="10"/>
      <c r="H119" s="23" t="s">
        <v>1017</v>
      </c>
      <c r="I119" s="10" t="s">
        <v>1238</v>
      </c>
      <c r="J119" s="10"/>
      <c r="K119" s="10"/>
      <c r="L119" s="10" t="s">
        <v>1240</v>
      </c>
      <c r="M119" s="7" t="s">
        <v>1126</v>
      </c>
      <c r="N119" s="10"/>
      <c r="O119" s="10"/>
      <c r="P119" s="10"/>
    </row>
    <row r="120" spans="1:17">
      <c r="A120" s="6" t="s">
        <v>1404</v>
      </c>
      <c r="B120" s="6" t="s">
        <v>136</v>
      </c>
      <c r="C120" s="6" t="s">
        <v>62</v>
      </c>
      <c r="D120" s="9" t="s">
        <v>136</v>
      </c>
      <c r="E120" s="22" t="s">
        <v>836</v>
      </c>
      <c r="F120" s="22">
        <f>(5 - 1)*32 + 29</f>
        <v>157</v>
      </c>
      <c r="G120" s="9" t="s">
        <v>598</v>
      </c>
      <c r="H120" s="30" t="s">
        <v>1018</v>
      </c>
      <c r="I120" s="9" t="s">
        <v>1239</v>
      </c>
      <c r="J120" s="9"/>
      <c r="K120" s="9"/>
      <c r="L120" s="9"/>
      <c r="M120" s="27" t="s">
        <v>1127</v>
      </c>
      <c r="N120" s="9"/>
      <c r="O120" s="9"/>
      <c r="P120" s="9"/>
    </row>
    <row r="121" spans="1:17">
      <c r="A121" s="24" t="s">
        <v>1405</v>
      </c>
      <c r="B121" s="24" t="s">
        <v>287</v>
      </c>
      <c r="C121" s="24" t="s">
        <v>41</v>
      </c>
      <c r="D121" s="25" t="s">
        <v>129</v>
      </c>
      <c r="E121" s="28"/>
      <c r="F121" s="28"/>
      <c r="G121" s="25" t="s">
        <v>605</v>
      </c>
      <c r="H121" s="25"/>
      <c r="I121" s="25"/>
      <c r="J121" s="25"/>
      <c r="K121" s="25"/>
      <c r="L121" s="25"/>
      <c r="M121" s="24"/>
      <c r="N121" s="25"/>
      <c r="O121" s="25"/>
      <c r="P121" s="25"/>
      <c r="Q121" s="15" t="s">
        <v>309</v>
      </c>
    </row>
    <row r="122" spans="1:17">
      <c r="A122" s="6" t="s">
        <v>1406</v>
      </c>
      <c r="B122" s="6" t="s">
        <v>840</v>
      </c>
      <c r="C122" s="6"/>
      <c r="D122" s="9"/>
      <c r="E122" s="22"/>
      <c r="F122" s="22"/>
      <c r="G122" s="9"/>
      <c r="H122" s="9"/>
      <c r="I122" s="9"/>
      <c r="J122" s="9"/>
      <c r="K122" s="9"/>
      <c r="L122" s="9"/>
      <c r="M122" s="6"/>
      <c r="N122" s="9"/>
      <c r="O122" s="9"/>
      <c r="P122" s="9"/>
    </row>
    <row r="123" spans="1:17">
      <c r="A123" s="7" t="s">
        <v>1407</v>
      </c>
      <c r="B123" s="7" t="s">
        <v>436</v>
      </c>
      <c r="C123" s="7" t="s">
        <v>42</v>
      </c>
      <c r="D123" s="10" t="s">
        <v>130</v>
      </c>
      <c r="E123" s="21"/>
      <c r="F123" s="21"/>
      <c r="G123" s="10" t="s">
        <v>604</v>
      </c>
      <c r="H123" s="10"/>
      <c r="I123" s="10"/>
      <c r="J123" s="10"/>
      <c r="K123" s="10"/>
      <c r="L123" s="10"/>
      <c r="M123" s="7"/>
      <c r="N123" s="10"/>
      <c r="O123" s="10"/>
      <c r="P123" s="10"/>
      <c r="Q123" s="15" t="s">
        <v>309</v>
      </c>
    </row>
    <row r="124" spans="1:17">
      <c r="A124" s="6" t="s">
        <v>1408</v>
      </c>
      <c r="B124" s="6" t="s">
        <v>841</v>
      </c>
      <c r="C124" s="6"/>
      <c r="D124" s="9"/>
      <c r="E124" s="22"/>
      <c r="F124" s="22"/>
      <c r="G124" s="9"/>
      <c r="H124" s="9"/>
      <c r="I124" s="9"/>
      <c r="J124" s="9"/>
      <c r="K124" s="9"/>
      <c r="L124" s="9"/>
      <c r="M124" s="6"/>
      <c r="N124" s="9"/>
      <c r="O124" s="9"/>
      <c r="P124" s="9"/>
    </row>
    <row r="125" spans="1:17">
      <c r="A125" s="7" t="s">
        <v>1409</v>
      </c>
      <c r="B125" s="7" t="s">
        <v>932</v>
      </c>
      <c r="C125" s="7" t="s">
        <v>206</v>
      </c>
      <c r="D125" s="10" t="s">
        <v>67</v>
      </c>
      <c r="E125" s="21"/>
      <c r="F125" s="21"/>
      <c r="G125" s="10" t="s">
        <v>610</v>
      </c>
      <c r="H125" s="10"/>
      <c r="I125" s="10"/>
      <c r="J125" s="10"/>
      <c r="K125" s="10"/>
      <c r="L125" s="10"/>
      <c r="M125" s="7"/>
      <c r="N125" s="10"/>
      <c r="O125" s="10"/>
      <c r="P125" s="10"/>
      <c r="Q125" s="15" t="s">
        <v>309</v>
      </c>
    </row>
    <row r="126" spans="1:17">
      <c r="A126" s="6" t="s">
        <v>1410</v>
      </c>
      <c r="B126" s="6" t="s">
        <v>840</v>
      </c>
      <c r="C126" s="6"/>
      <c r="D126" s="9"/>
      <c r="E126" s="22"/>
      <c r="F126" s="22"/>
      <c r="G126" s="9"/>
      <c r="H126" s="9"/>
      <c r="I126" s="9"/>
      <c r="J126" s="9"/>
      <c r="K126" s="9"/>
      <c r="L126" s="9"/>
      <c r="M126" s="6"/>
      <c r="N126" s="9"/>
      <c r="O126" s="9"/>
      <c r="P126" s="9"/>
    </row>
    <row r="127" spans="1:17">
      <c r="A127" s="24" t="s">
        <v>1411</v>
      </c>
      <c r="B127" s="24" t="s">
        <v>933</v>
      </c>
      <c r="C127" s="24" t="s">
        <v>205</v>
      </c>
      <c r="D127" s="25" t="s">
        <v>63</v>
      </c>
      <c r="E127" s="28" t="s">
        <v>909</v>
      </c>
      <c r="F127" s="21">
        <f>(1 - 1)*32 + 4</f>
        <v>4</v>
      </c>
      <c r="G127" s="25" t="s">
        <v>612</v>
      </c>
      <c r="H127" s="23" t="s">
        <v>1019</v>
      </c>
      <c r="I127" s="29" t="s">
        <v>1215</v>
      </c>
      <c r="J127" s="25"/>
      <c r="K127" s="25"/>
      <c r="L127" s="25"/>
      <c r="M127" s="24" t="s">
        <v>1128</v>
      </c>
      <c r="N127" s="25"/>
      <c r="O127" s="25"/>
      <c r="P127" s="25"/>
      <c r="Q127" s="15" t="s">
        <v>1388</v>
      </c>
    </row>
    <row r="128" spans="1:17">
      <c r="A128" s="6" t="s">
        <v>1412</v>
      </c>
      <c r="B128" s="6" t="s">
        <v>935</v>
      </c>
      <c r="C128" s="6" t="s">
        <v>182</v>
      </c>
      <c r="D128" s="9" t="s">
        <v>114</v>
      </c>
      <c r="E128" s="22" t="s">
        <v>1</v>
      </c>
      <c r="F128" s="22">
        <f>(2 - 1)*32 + 13</f>
        <v>45</v>
      </c>
      <c r="G128" s="9" t="s">
        <v>733</v>
      </c>
      <c r="H128" s="30" t="s">
        <v>1020</v>
      </c>
      <c r="I128" s="9"/>
      <c r="J128" s="9"/>
      <c r="K128" s="9"/>
      <c r="L128" s="9"/>
      <c r="M128" s="27" t="s">
        <v>1129</v>
      </c>
      <c r="N128" s="9"/>
      <c r="O128" s="9"/>
      <c r="P128" s="9"/>
      <c r="Q128" s="11" t="s">
        <v>470</v>
      </c>
    </row>
    <row r="129" spans="1:17">
      <c r="A129" s="7" t="s">
        <v>1413</v>
      </c>
      <c r="B129" s="7" t="s">
        <v>934</v>
      </c>
      <c r="C129" s="7"/>
      <c r="D129" s="10"/>
      <c r="E129" s="21" t="s">
        <v>910</v>
      </c>
      <c r="F129" s="19"/>
      <c r="G129" s="10"/>
      <c r="H129" s="10"/>
      <c r="I129" s="10"/>
      <c r="J129" s="10"/>
      <c r="K129" s="10"/>
      <c r="L129" s="10"/>
      <c r="M129" s="7"/>
      <c r="N129" s="10"/>
      <c r="O129" s="10"/>
      <c r="P129" s="10"/>
    </row>
    <row r="130" spans="1:17">
      <c r="A130" s="6" t="s">
        <v>1414</v>
      </c>
      <c r="B130" s="6" t="s">
        <v>936</v>
      </c>
      <c r="C130" s="6" t="s">
        <v>280</v>
      </c>
      <c r="D130" s="9" t="s">
        <v>115</v>
      </c>
      <c r="E130" s="22" t="s">
        <v>0</v>
      </c>
      <c r="F130" s="22">
        <f>(2 - 1)*32 + 14</f>
        <v>46</v>
      </c>
      <c r="G130" s="9" t="s">
        <v>735</v>
      </c>
      <c r="H130" s="30" t="s">
        <v>1021</v>
      </c>
      <c r="I130" s="9"/>
      <c r="J130" s="9"/>
      <c r="K130" s="9"/>
      <c r="L130" s="9"/>
      <c r="M130" s="27" t="s">
        <v>1130</v>
      </c>
      <c r="N130" s="9"/>
      <c r="O130" s="9"/>
      <c r="P130" s="9"/>
      <c r="Q130" s="11" t="s">
        <v>470</v>
      </c>
    </row>
    <row r="131" spans="1:17">
      <c r="A131" s="7" t="s">
        <v>1415</v>
      </c>
      <c r="B131" s="7" t="s">
        <v>840</v>
      </c>
      <c r="C131" s="7"/>
      <c r="D131" s="10"/>
      <c r="E131" s="21"/>
      <c r="F131" s="19"/>
      <c r="G131" s="10"/>
      <c r="H131" s="10"/>
      <c r="I131" s="10"/>
      <c r="J131" s="10"/>
      <c r="K131" s="10"/>
      <c r="L131" s="10"/>
      <c r="M131" s="7"/>
      <c r="N131" s="10"/>
      <c r="O131" s="10"/>
      <c r="P131" s="10"/>
    </row>
    <row r="132" spans="1:17" s="11" customFormat="1">
      <c r="A132" s="6" t="s">
        <v>1416</v>
      </c>
      <c r="B132" s="6" t="s">
        <v>937</v>
      </c>
      <c r="C132" s="6" t="s">
        <v>181</v>
      </c>
      <c r="D132" s="9" t="s">
        <v>116</v>
      </c>
      <c r="E132" s="22" t="s">
        <v>2</v>
      </c>
      <c r="F132" s="22">
        <f>(2 - 1)*32 + 15</f>
        <v>47</v>
      </c>
      <c r="G132" s="9" t="s">
        <v>730</v>
      </c>
      <c r="H132" s="30" t="s">
        <v>1022</v>
      </c>
      <c r="I132" s="9"/>
      <c r="J132" s="9"/>
      <c r="K132" s="9"/>
      <c r="L132" s="9"/>
      <c r="M132" s="27" t="s">
        <v>1131</v>
      </c>
      <c r="N132" s="9"/>
      <c r="O132" s="9"/>
      <c r="P132" s="9"/>
      <c r="Q132" s="11" t="s">
        <v>470</v>
      </c>
    </row>
    <row r="133" spans="1:17" s="11" customFormat="1">
      <c r="A133" s="24" t="s">
        <v>1417</v>
      </c>
      <c r="B133" s="24" t="s">
        <v>139</v>
      </c>
      <c r="C133" s="24" t="s">
        <v>96</v>
      </c>
      <c r="D133" s="25" t="s">
        <v>139</v>
      </c>
      <c r="E133" s="28" t="s">
        <v>19</v>
      </c>
      <c r="F133" s="28">
        <f>(5 - 1)*32 + 6</f>
        <v>134</v>
      </c>
      <c r="G133" s="25" t="s">
        <v>596</v>
      </c>
      <c r="H133" s="30" t="s">
        <v>19</v>
      </c>
      <c r="I133" s="25" t="s">
        <v>1012</v>
      </c>
      <c r="J133" s="25"/>
      <c r="K133" s="25"/>
      <c r="L133" s="25"/>
      <c r="M133" s="27" t="s">
        <v>1132</v>
      </c>
      <c r="N133" s="25"/>
      <c r="O133" s="25"/>
      <c r="P133" s="25"/>
      <c r="Q133" s="12"/>
    </row>
    <row r="134" spans="1:17" s="11" customFormat="1">
      <c r="A134" s="6" t="s">
        <v>1418</v>
      </c>
      <c r="B134" s="6" t="s">
        <v>938</v>
      </c>
      <c r="C134" s="6" t="s">
        <v>180</v>
      </c>
      <c r="D134" s="9" t="s">
        <v>117</v>
      </c>
      <c r="E134" s="22" t="s">
        <v>3</v>
      </c>
      <c r="F134" s="22">
        <f>(2 - 1)*32 + 16</f>
        <v>48</v>
      </c>
      <c r="G134" s="9" t="s">
        <v>729</v>
      </c>
      <c r="H134" s="30" t="s">
        <v>1023</v>
      </c>
      <c r="I134" s="9"/>
      <c r="J134" s="9"/>
      <c r="K134" s="9"/>
      <c r="L134" s="9"/>
      <c r="M134" s="27" t="s">
        <v>1133</v>
      </c>
      <c r="N134" s="9"/>
      <c r="O134" s="9"/>
      <c r="P134" s="9"/>
      <c r="Q134" s="11" t="s">
        <v>470</v>
      </c>
    </row>
    <row r="135" spans="1:17">
      <c r="A135" s="7" t="s">
        <v>1419</v>
      </c>
      <c r="B135" s="7" t="s">
        <v>146</v>
      </c>
      <c r="C135" s="7" t="s">
        <v>93</v>
      </c>
      <c r="D135" s="10" t="s">
        <v>146</v>
      </c>
      <c r="E135" s="21" t="s">
        <v>21</v>
      </c>
      <c r="F135" s="21">
        <f>(5 - 1)*32 + 8</f>
        <v>136</v>
      </c>
      <c r="G135" s="10" t="s">
        <v>595</v>
      </c>
      <c r="H135" s="30" t="s">
        <v>21</v>
      </c>
      <c r="I135" s="10" t="s">
        <v>1203</v>
      </c>
      <c r="J135" s="10"/>
      <c r="K135" s="10"/>
      <c r="L135" s="10"/>
      <c r="M135" s="27" t="s">
        <v>1134</v>
      </c>
      <c r="N135" s="10"/>
      <c r="O135" s="10"/>
      <c r="P135" s="10"/>
      <c r="Q135" s="12"/>
    </row>
    <row r="136" spans="1:17">
      <c r="A136" s="6" t="s">
        <v>1420</v>
      </c>
      <c r="B136" s="6" t="s">
        <v>939</v>
      </c>
      <c r="C136" s="6" t="s">
        <v>279</v>
      </c>
      <c r="D136" s="9" t="s">
        <v>118</v>
      </c>
      <c r="E136" s="22" t="s">
        <v>4</v>
      </c>
      <c r="F136" s="22">
        <f>(2 - 1)*32 + 17</f>
        <v>49</v>
      </c>
      <c r="G136" s="9" t="s">
        <v>738</v>
      </c>
      <c r="H136" s="30" t="s">
        <v>1024</v>
      </c>
      <c r="I136" s="9"/>
      <c r="J136" s="9"/>
      <c r="K136" s="9"/>
      <c r="L136" s="9"/>
      <c r="M136" s="27" t="s">
        <v>1135</v>
      </c>
      <c r="N136" s="9"/>
      <c r="O136" s="9"/>
      <c r="P136" s="9"/>
      <c r="Q136" s="11" t="s">
        <v>470</v>
      </c>
    </row>
    <row r="137" spans="1:17">
      <c r="A137" s="7" t="s">
        <v>1421</v>
      </c>
      <c r="B137" s="7" t="s">
        <v>145</v>
      </c>
      <c r="C137" s="7" t="s">
        <v>92</v>
      </c>
      <c r="D137" s="10" t="s">
        <v>145</v>
      </c>
      <c r="E137" s="21" t="s">
        <v>20</v>
      </c>
      <c r="F137" s="21">
        <f>(5 - 1)*32 + 7</f>
        <v>135</v>
      </c>
      <c r="G137" s="10" t="s">
        <v>594</v>
      </c>
      <c r="H137" s="30" t="s">
        <v>20</v>
      </c>
      <c r="I137" s="10" t="s">
        <v>1014</v>
      </c>
      <c r="J137" s="10"/>
      <c r="K137" s="10"/>
      <c r="L137" s="10"/>
      <c r="M137" s="27" t="s">
        <v>1136</v>
      </c>
      <c r="N137" s="10"/>
      <c r="O137" s="10"/>
      <c r="P137" s="10"/>
      <c r="Q137" s="12"/>
    </row>
    <row r="138" spans="1:17">
      <c r="A138" s="6" t="s">
        <v>1422</v>
      </c>
      <c r="B138" s="6" t="s">
        <v>940</v>
      </c>
      <c r="C138" s="6" t="s">
        <v>184</v>
      </c>
      <c r="D138" s="9" t="s">
        <v>119</v>
      </c>
      <c r="E138" s="22" t="s">
        <v>5</v>
      </c>
      <c r="F138" s="22">
        <f>(2 - 1)*32 + 18</f>
        <v>50</v>
      </c>
      <c r="G138" s="9" t="s">
        <v>737</v>
      </c>
      <c r="H138" s="30" t="s">
        <v>1025</v>
      </c>
      <c r="I138" s="9"/>
      <c r="J138" s="9"/>
      <c r="K138" s="9"/>
      <c r="L138" s="9"/>
      <c r="M138" s="27" t="s">
        <v>1137</v>
      </c>
      <c r="N138" s="9"/>
      <c r="O138" s="9"/>
      <c r="P138" s="9"/>
      <c r="Q138" s="11" t="s">
        <v>470</v>
      </c>
    </row>
    <row r="139" spans="1:17">
      <c r="A139" s="24" t="s">
        <v>1423</v>
      </c>
      <c r="B139" s="24" t="s">
        <v>140</v>
      </c>
      <c r="C139" s="24" t="s">
        <v>97</v>
      </c>
      <c r="D139" s="25" t="s">
        <v>140</v>
      </c>
      <c r="E139" s="28" t="s">
        <v>22</v>
      </c>
      <c r="F139" s="28">
        <f>(5 - 1)*32 + 9</f>
        <v>137</v>
      </c>
      <c r="G139" s="25" t="s">
        <v>593</v>
      </c>
      <c r="H139" s="30" t="s">
        <v>22</v>
      </c>
      <c r="I139" s="25" t="s">
        <v>1204</v>
      </c>
      <c r="J139" s="25"/>
      <c r="K139" s="25"/>
      <c r="L139" s="25"/>
      <c r="M139" s="27" t="s">
        <v>1138</v>
      </c>
      <c r="N139" s="25"/>
      <c r="O139" s="25"/>
      <c r="P139" s="25"/>
      <c r="Q139" s="13"/>
    </row>
    <row r="140" spans="1:17">
      <c r="A140" s="6" t="s">
        <v>1424</v>
      </c>
      <c r="B140" s="6" t="s">
        <v>840</v>
      </c>
      <c r="C140" s="6"/>
      <c r="D140" s="9"/>
      <c r="E140" s="22"/>
      <c r="F140" s="18"/>
      <c r="G140" s="9"/>
      <c r="H140" s="9"/>
      <c r="I140" s="9"/>
      <c r="J140" s="9"/>
      <c r="K140" s="9"/>
      <c r="L140" s="9"/>
      <c r="M140" s="6"/>
      <c r="N140" s="9"/>
      <c r="O140" s="9"/>
      <c r="P140" s="9"/>
      <c r="Q140" s="13"/>
    </row>
    <row r="141" spans="1:17">
      <c r="A141" s="7" t="s">
        <v>1425</v>
      </c>
      <c r="B141" s="7" t="s">
        <v>840</v>
      </c>
      <c r="C141" s="7"/>
      <c r="D141" s="10"/>
      <c r="E141" s="21"/>
      <c r="F141" s="19"/>
      <c r="G141" s="10"/>
      <c r="H141" s="10"/>
      <c r="I141" s="10"/>
      <c r="J141" s="10"/>
      <c r="K141" s="10"/>
      <c r="L141" s="10"/>
      <c r="M141" s="7"/>
      <c r="N141" s="10"/>
      <c r="O141" s="10"/>
      <c r="P141" s="10"/>
      <c r="Q141" s="13"/>
    </row>
    <row r="142" spans="1:17">
      <c r="A142" s="6" t="s">
        <v>1426</v>
      </c>
      <c r="B142" s="6" t="s">
        <v>912</v>
      </c>
      <c r="C142" s="6" t="s">
        <v>156</v>
      </c>
      <c r="D142" s="9" t="s">
        <v>572</v>
      </c>
      <c r="E142" s="22" t="s">
        <v>27</v>
      </c>
      <c r="F142" s="22">
        <f>(2 - 1)*32 + 20</f>
        <v>52</v>
      </c>
      <c r="G142" s="9" t="s">
        <v>628</v>
      </c>
      <c r="H142" s="9" t="s">
        <v>1026</v>
      </c>
      <c r="I142" s="9"/>
      <c r="J142" s="9"/>
      <c r="K142" s="9"/>
      <c r="L142" s="9"/>
      <c r="M142" s="27" t="s">
        <v>1139</v>
      </c>
      <c r="N142" s="9"/>
      <c r="O142" s="9"/>
      <c r="P142" s="9"/>
      <c r="Q142" s="11" t="s">
        <v>470</v>
      </c>
    </row>
    <row r="143" spans="1:17">
      <c r="A143" s="7" t="s">
        <v>1427</v>
      </c>
      <c r="B143" s="7" t="s">
        <v>143</v>
      </c>
      <c r="C143" s="7" t="s">
        <v>100</v>
      </c>
      <c r="D143" s="10" t="s">
        <v>143</v>
      </c>
      <c r="E143" s="21" t="s">
        <v>23</v>
      </c>
      <c r="F143" s="21">
        <f>(5 - 1)*32 + 10</f>
        <v>138</v>
      </c>
      <c r="G143" s="10" t="s">
        <v>592</v>
      </c>
      <c r="H143" s="30" t="s">
        <v>23</v>
      </c>
      <c r="I143" s="10" t="s">
        <v>1016</v>
      </c>
      <c r="J143" s="10"/>
      <c r="K143" s="10"/>
      <c r="L143" s="10"/>
      <c r="M143" s="27" t="s">
        <v>1140</v>
      </c>
      <c r="N143" s="10"/>
      <c r="O143" s="10"/>
      <c r="P143" s="10"/>
      <c r="Q143" s="13"/>
    </row>
    <row r="144" spans="1:17">
      <c r="A144" s="6" t="s">
        <v>1428</v>
      </c>
      <c r="B144" s="6" t="s">
        <v>913</v>
      </c>
      <c r="C144" s="6" t="s">
        <v>185</v>
      </c>
      <c r="D144" s="9" t="s">
        <v>275</v>
      </c>
      <c r="E144" s="22" t="s">
        <v>278</v>
      </c>
      <c r="F144" s="22">
        <f>(2 - 1)*32 + 12</f>
        <v>44</v>
      </c>
      <c r="G144" s="9" t="s">
        <v>650</v>
      </c>
      <c r="H144" s="9" t="s">
        <v>1027</v>
      </c>
      <c r="I144" s="9"/>
      <c r="J144" s="9"/>
      <c r="K144" s="9"/>
      <c r="L144" s="9"/>
      <c r="M144" s="27" t="s">
        <v>1141</v>
      </c>
      <c r="N144" s="9"/>
      <c r="O144" s="9"/>
      <c r="P144" s="9"/>
      <c r="Q144" s="11" t="s">
        <v>470</v>
      </c>
    </row>
    <row r="145" spans="1:17">
      <c r="A145" s="24" t="s">
        <v>1429</v>
      </c>
      <c r="B145" s="24" t="s">
        <v>142</v>
      </c>
      <c r="C145" s="24" t="s">
        <v>99</v>
      </c>
      <c r="D145" s="25" t="s">
        <v>142</v>
      </c>
      <c r="E145" s="28" t="s">
        <v>25</v>
      </c>
      <c r="F145" s="28">
        <f>(5 - 1)*32 + 12</f>
        <v>140</v>
      </c>
      <c r="G145" s="25" t="s">
        <v>591</v>
      </c>
      <c r="H145" s="30" t="s">
        <v>25</v>
      </c>
      <c r="I145" s="25" t="s">
        <v>1205</v>
      </c>
      <c r="J145" s="25"/>
      <c r="K145" s="25"/>
      <c r="L145" s="25"/>
      <c r="M145" s="27" t="s">
        <v>1142</v>
      </c>
      <c r="N145" s="25"/>
      <c r="O145" s="25"/>
      <c r="P145" s="25"/>
    </row>
    <row r="146" spans="1:17">
      <c r="A146" s="6" t="s">
        <v>1430</v>
      </c>
      <c r="B146" s="6" t="s">
        <v>914</v>
      </c>
      <c r="C146" s="6" t="s">
        <v>186</v>
      </c>
      <c r="D146" s="9" t="s">
        <v>276</v>
      </c>
      <c r="E146" s="22" t="s">
        <v>837</v>
      </c>
      <c r="F146" s="22">
        <f>(2 - 1)*32 + 19</f>
        <v>51</v>
      </c>
      <c r="G146" s="9" t="s">
        <v>650</v>
      </c>
      <c r="H146" s="9" t="s">
        <v>1028</v>
      </c>
      <c r="I146" s="9"/>
      <c r="J146" s="9"/>
      <c r="K146" s="9"/>
      <c r="L146" s="9"/>
      <c r="M146" s="27" t="s">
        <v>1143</v>
      </c>
      <c r="N146" s="9"/>
      <c r="O146" s="9"/>
      <c r="P146" s="9"/>
      <c r="Q146" s="11" t="s">
        <v>470</v>
      </c>
    </row>
    <row r="147" spans="1:17">
      <c r="A147" s="7" t="s">
        <v>1431</v>
      </c>
      <c r="B147" s="7" t="s">
        <v>141</v>
      </c>
      <c r="C147" s="7" t="s">
        <v>98</v>
      </c>
      <c r="D147" s="10" t="s">
        <v>141</v>
      </c>
      <c r="E147" s="21" t="s">
        <v>24</v>
      </c>
      <c r="F147" s="21">
        <f>(5 - 1)*32 + 11</f>
        <v>139</v>
      </c>
      <c r="G147" s="10" t="s">
        <v>590</v>
      </c>
      <c r="H147" s="30" t="s">
        <v>24</v>
      </c>
      <c r="I147" s="10" t="s">
        <v>1018</v>
      </c>
      <c r="J147" s="10"/>
      <c r="K147" s="10"/>
      <c r="L147" s="10"/>
      <c r="M147" s="27" t="s">
        <v>1144</v>
      </c>
      <c r="N147" s="10"/>
      <c r="O147" s="10"/>
      <c r="P147" s="10"/>
      <c r="Q147" s="13"/>
    </row>
    <row r="148" spans="1:17">
      <c r="A148" s="6" t="s">
        <v>1432</v>
      </c>
      <c r="B148" s="6" t="s">
        <v>915</v>
      </c>
      <c r="C148" s="6" t="s">
        <v>191</v>
      </c>
      <c r="D148" s="9" t="s">
        <v>43</v>
      </c>
      <c r="E148" s="22" t="s">
        <v>838</v>
      </c>
      <c r="F148" s="22">
        <f>(1 - 1)*32 + 13</f>
        <v>13</v>
      </c>
      <c r="G148" s="9" t="s">
        <v>1433</v>
      </c>
      <c r="H148" s="23" t="s">
        <v>1029</v>
      </c>
      <c r="I148" s="30" t="s">
        <v>1206</v>
      </c>
      <c r="J148" s="9"/>
      <c r="K148" s="9"/>
      <c r="L148" s="9"/>
      <c r="M148" s="6" t="s">
        <v>1073</v>
      </c>
      <c r="N148" s="9" t="s">
        <v>1278</v>
      </c>
      <c r="O148" s="9"/>
      <c r="P148" s="9"/>
    </row>
    <row r="149" spans="1:17">
      <c r="A149" s="7" t="s">
        <v>1434</v>
      </c>
      <c r="B149" s="7" t="s">
        <v>144</v>
      </c>
      <c r="C149" s="7" t="s">
        <v>101</v>
      </c>
      <c r="D149" s="10" t="s">
        <v>144</v>
      </c>
      <c r="E149" s="21" t="s">
        <v>26</v>
      </c>
      <c r="F149" s="21">
        <f>(5 - 1)*32 + 13</f>
        <v>141</v>
      </c>
      <c r="G149" s="10" t="s">
        <v>589</v>
      </c>
      <c r="H149" s="30" t="s">
        <v>26</v>
      </c>
      <c r="I149" s="10" t="s">
        <v>1207</v>
      </c>
      <c r="J149" s="10"/>
      <c r="K149" s="10"/>
      <c r="L149" s="10"/>
      <c r="M149" s="27" t="s">
        <v>1145</v>
      </c>
      <c r="N149" s="10"/>
      <c r="O149" s="10"/>
      <c r="P149" s="10"/>
    </row>
    <row r="150" spans="1:17">
      <c r="A150" s="6" t="s">
        <v>1435</v>
      </c>
      <c r="B150" s="6" t="s">
        <v>916</v>
      </c>
      <c r="C150" s="6" t="s">
        <v>190</v>
      </c>
      <c r="D150" s="9" t="s">
        <v>94</v>
      </c>
      <c r="E150" s="22" t="s">
        <v>839</v>
      </c>
      <c r="F150" s="22">
        <f>(1 - 1)*32 + 12</f>
        <v>12</v>
      </c>
      <c r="G150" s="9" t="s">
        <v>1433</v>
      </c>
      <c r="H150" s="23" t="s">
        <v>1030</v>
      </c>
      <c r="I150" s="30" t="s">
        <v>1208</v>
      </c>
      <c r="J150" s="9"/>
      <c r="K150" s="9"/>
      <c r="L150" s="9"/>
      <c r="M150" s="6" t="s">
        <v>1146</v>
      </c>
      <c r="N150" s="9" t="s">
        <v>1279</v>
      </c>
      <c r="O150" s="9"/>
      <c r="P150" s="9"/>
    </row>
    <row r="151" spans="1:17">
      <c r="A151" s="24" t="s">
        <v>1436</v>
      </c>
      <c r="B151" s="24" t="s">
        <v>840</v>
      </c>
      <c r="C151" s="24"/>
      <c r="D151" s="25"/>
      <c r="E151" s="28"/>
      <c r="F151" s="26"/>
      <c r="G151" s="25"/>
      <c r="H151" s="25"/>
      <c r="I151" s="25"/>
      <c r="J151" s="25"/>
      <c r="K151" s="25"/>
      <c r="L151" s="25"/>
      <c r="M151" s="24"/>
      <c r="N151" s="25"/>
      <c r="O151" s="25"/>
      <c r="P151" s="25"/>
    </row>
    <row r="152" spans="1:17">
      <c r="A152" s="6" t="s">
        <v>1437</v>
      </c>
      <c r="B152" s="6" t="s">
        <v>917</v>
      </c>
      <c r="C152" s="6" t="s">
        <v>396</v>
      </c>
      <c r="D152" s="9" t="s">
        <v>397</v>
      </c>
      <c r="E152" s="22" t="s">
        <v>426</v>
      </c>
      <c r="F152" s="18"/>
      <c r="G152" s="9" t="s">
        <v>398</v>
      </c>
      <c r="H152" s="22"/>
      <c r="I152" s="9"/>
      <c r="J152" s="9"/>
      <c r="K152" s="9"/>
      <c r="L152" s="9"/>
      <c r="M152" s="6"/>
      <c r="N152" s="9"/>
      <c r="O152" s="9"/>
      <c r="P152" s="9"/>
      <c r="Q152" s="15" t="s">
        <v>370</v>
      </c>
    </row>
    <row r="153" spans="1:17" s="11" customFormat="1">
      <c r="A153" s="7" t="s">
        <v>1438</v>
      </c>
      <c r="B153" s="7" t="s">
        <v>123</v>
      </c>
      <c r="C153" s="7" t="s">
        <v>214</v>
      </c>
      <c r="D153" s="10" t="s">
        <v>123</v>
      </c>
      <c r="E153" s="21" t="s">
        <v>11</v>
      </c>
      <c r="F153" s="21">
        <f>(5 - 1)*32 + 14</f>
        <v>142</v>
      </c>
      <c r="G153" s="10" t="s">
        <v>587</v>
      </c>
      <c r="H153" s="30" t="s">
        <v>11</v>
      </c>
      <c r="I153" s="10" t="s">
        <v>1209</v>
      </c>
      <c r="J153" s="10"/>
      <c r="K153" s="10"/>
      <c r="L153" s="10"/>
      <c r="M153" s="27" t="s">
        <v>1147</v>
      </c>
      <c r="N153" s="10"/>
      <c r="O153" s="10"/>
      <c r="P153" s="10"/>
      <c r="Q153" s="12" t="s">
        <v>1269</v>
      </c>
    </row>
    <row r="154" spans="1:17" s="11" customFormat="1">
      <c r="A154" s="6" t="s">
        <v>1439</v>
      </c>
      <c r="B154" s="6" t="s">
        <v>918</v>
      </c>
      <c r="C154" s="6" t="s">
        <v>382</v>
      </c>
      <c r="D154" s="9" t="s">
        <v>383</v>
      </c>
      <c r="E154" s="22" t="s">
        <v>423</v>
      </c>
      <c r="F154" s="18"/>
      <c r="G154" s="9" t="s">
        <v>398</v>
      </c>
      <c r="H154" s="22"/>
      <c r="I154" s="9"/>
      <c r="J154" s="9"/>
      <c r="K154" s="9"/>
      <c r="L154" s="9"/>
      <c r="M154" s="6"/>
      <c r="N154" s="9"/>
      <c r="O154" s="9"/>
      <c r="P154" s="9"/>
      <c r="Q154" s="15" t="s">
        <v>370</v>
      </c>
    </row>
    <row r="155" spans="1:17">
      <c r="A155" s="7" t="s">
        <v>1440</v>
      </c>
      <c r="B155" s="7" t="s">
        <v>124</v>
      </c>
      <c r="C155" s="7" t="s">
        <v>213</v>
      </c>
      <c r="D155" s="10" t="s">
        <v>124</v>
      </c>
      <c r="E155" s="21" t="s">
        <v>12</v>
      </c>
      <c r="F155" s="21">
        <f>(5 - 1)*32 + 15</f>
        <v>143</v>
      </c>
      <c r="G155" s="10" t="s">
        <v>588</v>
      </c>
      <c r="H155" s="30" t="s">
        <v>12</v>
      </c>
      <c r="I155" s="10" t="s">
        <v>1210</v>
      </c>
      <c r="J155" s="10"/>
      <c r="K155" s="10"/>
      <c r="L155" s="10"/>
      <c r="M155" s="27" t="s">
        <v>1148</v>
      </c>
      <c r="N155" s="10"/>
      <c r="O155" s="10"/>
      <c r="P155" s="10"/>
      <c r="Q155" s="12" t="s">
        <v>1270</v>
      </c>
    </row>
    <row r="156" spans="1:17">
      <c r="A156" s="6" t="s">
        <v>1441</v>
      </c>
      <c r="B156" s="6" t="s">
        <v>919</v>
      </c>
      <c r="C156" s="6" t="s">
        <v>384</v>
      </c>
      <c r="D156" s="9" t="s">
        <v>385</v>
      </c>
      <c r="E156" s="22" t="s">
        <v>424</v>
      </c>
      <c r="F156" s="18"/>
      <c r="G156" s="9" t="s">
        <v>398</v>
      </c>
      <c r="H156" s="22"/>
      <c r="I156" s="9"/>
      <c r="J156" s="9"/>
      <c r="K156" s="9"/>
      <c r="L156" s="9"/>
      <c r="M156" s="6"/>
      <c r="N156" s="9"/>
      <c r="O156" s="9"/>
      <c r="P156" s="9"/>
      <c r="Q156" s="15" t="s">
        <v>370</v>
      </c>
    </row>
    <row r="157" spans="1:17">
      <c r="A157" s="24" t="s">
        <v>1442</v>
      </c>
      <c r="B157" s="24" t="s">
        <v>125</v>
      </c>
      <c r="C157" s="24" t="s">
        <v>216</v>
      </c>
      <c r="D157" s="25" t="s">
        <v>125</v>
      </c>
      <c r="E157" s="28" t="s">
        <v>13</v>
      </c>
      <c r="F157" s="28">
        <f>(5 - 1)*32 + 16</f>
        <v>144</v>
      </c>
      <c r="G157" s="25" t="s">
        <v>585</v>
      </c>
      <c r="H157" s="30" t="s">
        <v>13</v>
      </c>
      <c r="I157" s="25" t="s">
        <v>1211</v>
      </c>
      <c r="J157" s="25" t="s">
        <v>1185</v>
      </c>
      <c r="K157" s="25"/>
      <c r="L157" s="25"/>
      <c r="M157" s="27" t="s">
        <v>1149</v>
      </c>
      <c r="N157" s="25"/>
      <c r="O157" s="25"/>
      <c r="P157" s="25"/>
      <c r="Q157" s="13" t="s">
        <v>467</v>
      </c>
    </row>
    <row r="158" spans="1:17">
      <c r="A158" s="6" t="s">
        <v>1443</v>
      </c>
      <c r="B158" s="6" t="s">
        <v>920</v>
      </c>
      <c r="C158" s="6" t="s">
        <v>386</v>
      </c>
      <c r="D158" s="9" t="s">
        <v>387</v>
      </c>
      <c r="E158" s="22" t="s">
        <v>425</v>
      </c>
      <c r="F158" s="18"/>
      <c r="G158" s="9" t="s">
        <v>398</v>
      </c>
      <c r="H158" s="22"/>
      <c r="I158" s="9"/>
      <c r="J158" s="9"/>
      <c r="K158" s="9"/>
      <c r="L158" s="9"/>
      <c r="M158" s="6"/>
      <c r="N158" s="9"/>
      <c r="O158" s="9"/>
      <c r="P158" s="9"/>
      <c r="Q158" s="15" t="s">
        <v>370</v>
      </c>
    </row>
    <row r="159" spans="1:17">
      <c r="A159" s="7" t="s">
        <v>1444</v>
      </c>
      <c r="B159" s="7" t="s">
        <v>126</v>
      </c>
      <c r="C159" s="7" t="s">
        <v>215</v>
      </c>
      <c r="D159" s="10" t="s">
        <v>126</v>
      </c>
      <c r="E159" s="21" t="s">
        <v>14</v>
      </c>
      <c r="F159" s="21">
        <f>(5 - 1)*32 + 17</f>
        <v>145</v>
      </c>
      <c r="G159" s="10" t="s">
        <v>586</v>
      </c>
      <c r="H159" s="30" t="s">
        <v>14</v>
      </c>
      <c r="I159" s="10" t="s">
        <v>1212</v>
      </c>
      <c r="J159" s="10" t="s">
        <v>1186</v>
      </c>
      <c r="K159" s="10"/>
      <c r="L159" s="10"/>
      <c r="M159" s="27" t="s">
        <v>1150</v>
      </c>
      <c r="N159" s="10"/>
      <c r="O159" s="10"/>
      <c r="P159" s="10"/>
      <c r="Q159" s="13" t="s">
        <v>467</v>
      </c>
    </row>
    <row r="160" spans="1:17">
      <c r="A160" s="6" t="s">
        <v>1445</v>
      </c>
      <c r="B160" s="6" t="s">
        <v>840</v>
      </c>
      <c r="C160" s="6"/>
      <c r="D160" s="9"/>
      <c r="E160" s="22"/>
      <c r="F160" s="18"/>
      <c r="G160" s="9"/>
      <c r="H160" s="9"/>
      <c r="I160" s="9"/>
      <c r="J160" s="9"/>
      <c r="K160" s="9"/>
      <c r="L160" s="9"/>
      <c r="M160" s="6"/>
      <c r="N160" s="9"/>
      <c r="O160" s="9"/>
      <c r="P160" s="9"/>
      <c r="Q160" s="13"/>
    </row>
    <row r="161" spans="1:17">
      <c r="A161" s="7" t="s">
        <v>1446</v>
      </c>
      <c r="B161" s="7" t="s">
        <v>863</v>
      </c>
      <c r="C161" s="7" t="s">
        <v>171</v>
      </c>
      <c r="D161" s="10" t="s">
        <v>559</v>
      </c>
      <c r="E161" s="21" t="s">
        <v>15</v>
      </c>
      <c r="F161" s="21">
        <f>(5 - 1)*32 + 18</f>
        <v>146</v>
      </c>
      <c r="G161" s="10" t="s">
        <v>577</v>
      </c>
      <c r="H161" s="30" t="s">
        <v>15</v>
      </c>
      <c r="I161" s="10" t="s">
        <v>1154</v>
      </c>
      <c r="J161" s="10" t="s">
        <v>1200</v>
      </c>
      <c r="K161" s="10"/>
      <c r="L161" s="10"/>
      <c r="M161" s="27" t="s">
        <v>1151</v>
      </c>
      <c r="N161" s="10"/>
      <c r="O161" s="10"/>
      <c r="P161" s="10"/>
      <c r="Q161" s="13" t="s">
        <v>467</v>
      </c>
    </row>
    <row r="162" spans="1:17">
      <c r="A162" s="6" t="s">
        <v>1447</v>
      </c>
      <c r="B162" s="6" t="s">
        <v>921</v>
      </c>
      <c r="C162" s="6" t="s">
        <v>193</v>
      </c>
      <c r="D162" s="9" t="s">
        <v>45</v>
      </c>
      <c r="E162" s="22" t="s">
        <v>842</v>
      </c>
      <c r="F162" s="22">
        <f>(1 - 1)*32 + 14</f>
        <v>14</v>
      </c>
      <c r="G162" s="9" t="s">
        <v>427</v>
      </c>
      <c r="H162" s="30" t="s">
        <v>1031</v>
      </c>
      <c r="I162" s="9" t="s">
        <v>1213</v>
      </c>
      <c r="J162" s="9"/>
      <c r="K162" s="9"/>
      <c r="L162" s="9" t="s">
        <v>1185</v>
      </c>
      <c r="M162" s="6" t="s">
        <v>1152</v>
      </c>
      <c r="N162" s="9" t="s">
        <v>1198</v>
      </c>
      <c r="O162" s="9"/>
      <c r="P162" s="9"/>
    </row>
    <row r="163" spans="1:17">
      <c r="A163" s="24" t="s">
        <v>1448</v>
      </c>
      <c r="B163" s="24" t="s">
        <v>864</v>
      </c>
      <c r="C163" s="24" t="s">
        <v>170</v>
      </c>
      <c r="D163" s="25" t="s">
        <v>558</v>
      </c>
      <c r="E163" s="28" t="s">
        <v>16</v>
      </c>
      <c r="F163" s="28">
        <f>(5 - 1)*32 + 19</f>
        <v>147</v>
      </c>
      <c r="G163" s="25" t="s">
        <v>576</v>
      </c>
      <c r="H163" s="30" t="s">
        <v>16</v>
      </c>
      <c r="I163" s="25" t="s">
        <v>1152</v>
      </c>
      <c r="J163" s="25" t="s">
        <v>1201</v>
      </c>
      <c r="K163" s="25"/>
      <c r="L163" s="25"/>
      <c r="M163" s="27" t="s">
        <v>1153</v>
      </c>
      <c r="N163" s="25"/>
      <c r="O163" s="25"/>
      <c r="P163" s="25"/>
      <c r="Q163" s="13" t="s">
        <v>467</v>
      </c>
    </row>
    <row r="164" spans="1:17">
      <c r="A164" s="6" t="s">
        <v>1449</v>
      </c>
      <c r="B164" s="6" t="s">
        <v>922</v>
      </c>
      <c r="C164" s="6" t="s">
        <v>192</v>
      </c>
      <c r="D164" s="9" t="s">
        <v>46</v>
      </c>
      <c r="E164" s="22" t="s">
        <v>843</v>
      </c>
      <c r="F164" s="22">
        <f>(1 - 1)*32 + 15</f>
        <v>15</v>
      </c>
      <c r="G164" s="9" t="s">
        <v>427</v>
      </c>
      <c r="H164" s="30" t="s">
        <v>1032</v>
      </c>
      <c r="I164" s="9" t="s">
        <v>1214</v>
      </c>
      <c r="J164" s="9"/>
      <c r="K164" s="9"/>
      <c r="L164" s="9" t="s">
        <v>1186</v>
      </c>
      <c r="M164" s="6" t="s">
        <v>1154</v>
      </c>
      <c r="N164" s="9" t="s">
        <v>1199</v>
      </c>
      <c r="O164" s="9"/>
      <c r="P164" s="9"/>
    </row>
    <row r="165" spans="1:17">
      <c r="A165" s="7" t="s">
        <v>1450</v>
      </c>
      <c r="B165" s="7" t="s">
        <v>865</v>
      </c>
      <c r="C165" s="7" t="s">
        <v>176</v>
      </c>
      <c r="D165" s="10" t="s">
        <v>564</v>
      </c>
      <c r="E165" s="21" t="s">
        <v>17</v>
      </c>
      <c r="F165" s="21">
        <f>(5 - 1)*32 + 20</f>
        <v>148</v>
      </c>
      <c r="G165" s="10" t="s">
        <v>581</v>
      </c>
      <c r="H165" s="10" t="s">
        <v>17</v>
      </c>
      <c r="I165" s="10" t="s">
        <v>1073</v>
      </c>
      <c r="J165" s="30" t="s">
        <v>1074</v>
      </c>
      <c r="K165" s="10"/>
      <c r="L165" s="10"/>
      <c r="M165" s="27" t="s">
        <v>1075</v>
      </c>
      <c r="N165" s="10"/>
      <c r="O165" s="10"/>
      <c r="P165" s="10"/>
      <c r="Q165" s="12" t="s">
        <v>1532</v>
      </c>
    </row>
    <row r="166" spans="1:17">
      <c r="A166" s="6" t="s">
        <v>1451</v>
      </c>
      <c r="B166" s="6" t="s">
        <v>923</v>
      </c>
      <c r="C166" s="6" t="s">
        <v>412</v>
      </c>
      <c r="D166" s="9" t="s">
        <v>408</v>
      </c>
      <c r="E166" s="22" t="s">
        <v>413</v>
      </c>
      <c r="F166" s="18"/>
      <c r="G166" s="9" t="s">
        <v>427</v>
      </c>
      <c r="H166" s="22"/>
      <c r="I166" s="9"/>
      <c r="J166" s="9"/>
      <c r="K166" s="9"/>
      <c r="L166" s="9"/>
      <c r="M166" s="6"/>
      <c r="N166" s="9"/>
      <c r="O166" s="9"/>
      <c r="P166" s="9"/>
      <c r="Q166" s="15" t="s">
        <v>370</v>
      </c>
    </row>
    <row r="167" spans="1:17">
      <c r="A167" s="7" t="s">
        <v>1452</v>
      </c>
      <c r="B167" s="7" t="s">
        <v>866</v>
      </c>
      <c r="C167" s="7" t="s">
        <v>175</v>
      </c>
      <c r="D167" s="10" t="s">
        <v>563</v>
      </c>
      <c r="E167" s="21" t="s">
        <v>18</v>
      </c>
      <c r="F167" s="21">
        <f>(5 - 1)*32 + 21</f>
        <v>149</v>
      </c>
      <c r="G167" s="10" t="s">
        <v>580</v>
      </c>
      <c r="H167" s="10" t="s">
        <v>18</v>
      </c>
      <c r="I167" s="10" t="s">
        <v>1202</v>
      </c>
      <c r="J167" s="10"/>
      <c r="K167" s="10"/>
      <c r="L167" s="10"/>
      <c r="M167" s="27" t="s">
        <v>1155</v>
      </c>
      <c r="N167" s="10"/>
      <c r="O167" s="10"/>
      <c r="P167" s="10"/>
      <c r="Q167" s="13" t="s">
        <v>1271</v>
      </c>
    </row>
    <row r="168" spans="1:17">
      <c r="A168" s="6" t="s">
        <v>1453</v>
      </c>
      <c r="B168" s="6" t="s">
        <v>924</v>
      </c>
      <c r="C168" s="6" t="s">
        <v>401</v>
      </c>
      <c r="D168" s="9" t="s">
        <v>399</v>
      </c>
      <c r="E168" s="22" t="s">
        <v>430</v>
      </c>
      <c r="F168" s="18"/>
      <c r="G168" s="9" t="s">
        <v>427</v>
      </c>
      <c r="H168" s="22"/>
      <c r="I168" s="9"/>
      <c r="J168" s="9"/>
      <c r="K168" s="9"/>
      <c r="L168" s="9"/>
      <c r="M168" s="6"/>
      <c r="N168" s="9"/>
      <c r="O168" s="9"/>
      <c r="P168" s="9"/>
      <c r="Q168" s="15" t="s">
        <v>370</v>
      </c>
    </row>
    <row r="169" spans="1:17">
      <c r="A169" s="24" t="s">
        <v>1454</v>
      </c>
      <c r="B169" s="24" t="s">
        <v>840</v>
      </c>
      <c r="C169" s="24"/>
      <c r="D169" s="25"/>
      <c r="E169" s="28"/>
      <c r="F169" s="26"/>
      <c r="G169" s="25"/>
      <c r="H169" s="25"/>
      <c r="I169" s="25"/>
      <c r="J169" s="25"/>
      <c r="K169" s="25"/>
      <c r="L169" s="25"/>
      <c r="M169" s="24"/>
      <c r="N169" s="25"/>
      <c r="O169" s="25"/>
      <c r="P169" s="25"/>
    </row>
    <row r="170" spans="1:17">
      <c r="A170" s="6" t="s">
        <v>1455</v>
      </c>
      <c r="B170" s="6" t="s">
        <v>925</v>
      </c>
      <c r="C170" s="6" t="s">
        <v>402</v>
      </c>
      <c r="D170" s="9" t="s">
        <v>400</v>
      </c>
      <c r="E170" s="22" t="s">
        <v>431</v>
      </c>
      <c r="F170" s="18"/>
      <c r="G170" s="9" t="s">
        <v>427</v>
      </c>
      <c r="H170" s="22"/>
      <c r="I170" s="9"/>
      <c r="J170" s="9"/>
      <c r="K170" s="9"/>
      <c r="L170" s="9"/>
      <c r="M170" s="6"/>
      <c r="N170" s="9"/>
      <c r="O170" s="9"/>
      <c r="P170" s="9"/>
      <c r="Q170" s="15" t="s">
        <v>370</v>
      </c>
    </row>
    <row r="171" spans="1:17">
      <c r="A171" s="7" t="s">
        <v>1456</v>
      </c>
      <c r="B171" s="7" t="s">
        <v>840</v>
      </c>
      <c r="C171" s="7"/>
      <c r="D171" s="10"/>
      <c r="E171" s="21"/>
      <c r="F171" s="19"/>
      <c r="G171" s="10"/>
      <c r="H171" s="10"/>
      <c r="I171" s="10"/>
      <c r="J171" s="10"/>
      <c r="K171" s="10"/>
      <c r="L171" s="10"/>
      <c r="M171" s="7"/>
      <c r="N171" s="10"/>
      <c r="O171" s="10"/>
      <c r="P171" s="10"/>
    </row>
    <row r="172" spans="1:17">
      <c r="A172" s="6" t="s">
        <v>1457</v>
      </c>
      <c r="B172" s="6" t="s">
        <v>926</v>
      </c>
      <c r="C172" s="6"/>
      <c r="D172" s="9"/>
      <c r="E172" s="22" t="s">
        <v>416</v>
      </c>
      <c r="F172" s="18"/>
      <c r="G172" s="9"/>
      <c r="H172" s="22"/>
      <c r="I172" s="9"/>
      <c r="J172" s="9"/>
      <c r="K172" s="9"/>
      <c r="L172" s="9"/>
      <c r="M172" s="6"/>
      <c r="N172" s="9"/>
      <c r="O172" s="9"/>
      <c r="P172" s="9"/>
      <c r="Q172" s="15" t="s">
        <v>370</v>
      </c>
    </row>
    <row r="173" spans="1:17">
      <c r="A173" s="7" t="s">
        <v>1458</v>
      </c>
      <c r="B173" s="7" t="s">
        <v>872</v>
      </c>
      <c r="C173" s="7"/>
      <c r="D173" s="10"/>
      <c r="E173" s="21" t="s">
        <v>931</v>
      </c>
      <c r="F173" s="19"/>
      <c r="G173" s="10"/>
      <c r="H173" s="10"/>
      <c r="I173" s="10"/>
      <c r="J173" s="10"/>
      <c r="K173" s="10"/>
      <c r="L173" s="10"/>
      <c r="M173" s="7"/>
      <c r="N173" s="10"/>
      <c r="O173" s="10"/>
      <c r="P173" s="10"/>
      <c r="Q173" s="15" t="s">
        <v>370</v>
      </c>
    </row>
    <row r="174" spans="1:17">
      <c r="A174" s="6" t="s">
        <v>1459</v>
      </c>
      <c r="B174" s="6" t="s">
        <v>840</v>
      </c>
      <c r="C174" s="6"/>
      <c r="D174" s="9"/>
      <c r="E174" s="22"/>
      <c r="F174" s="18"/>
      <c r="G174" s="9"/>
      <c r="H174" s="9"/>
      <c r="I174" s="9"/>
      <c r="J174" s="9"/>
      <c r="K174" s="9"/>
      <c r="L174" s="9"/>
      <c r="M174" s="6"/>
      <c r="N174" s="9"/>
      <c r="O174" s="9"/>
      <c r="P174" s="9"/>
    </row>
    <row r="175" spans="1:17">
      <c r="A175" s="24" t="s">
        <v>1460</v>
      </c>
      <c r="B175" s="24" t="s">
        <v>928</v>
      </c>
      <c r="C175" s="24"/>
      <c r="D175" s="25"/>
      <c r="E175" s="28" t="s">
        <v>499</v>
      </c>
      <c r="F175" s="26"/>
      <c r="G175" s="25"/>
      <c r="H175" s="25"/>
      <c r="I175" s="25"/>
      <c r="J175" s="25"/>
      <c r="K175" s="25"/>
      <c r="L175" s="25"/>
      <c r="M175" s="24"/>
      <c r="N175" s="25"/>
      <c r="O175" s="25"/>
      <c r="P175" s="25"/>
      <c r="Q175" s="15" t="s">
        <v>370</v>
      </c>
    </row>
    <row r="176" spans="1:17">
      <c r="A176" s="6" t="s">
        <v>1461</v>
      </c>
      <c r="B176" s="6" t="s">
        <v>844</v>
      </c>
      <c r="C176" s="6" t="s">
        <v>343</v>
      </c>
      <c r="D176" s="9" t="s">
        <v>332</v>
      </c>
      <c r="E176" s="22" t="s">
        <v>429</v>
      </c>
      <c r="F176" s="18"/>
      <c r="G176" s="9" t="s">
        <v>371</v>
      </c>
      <c r="H176" s="9"/>
      <c r="I176" s="9"/>
      <c r="J176" s="9"/>
      <c r="K176" s="9"/>
      <c r="L176" s="9"/>
      <c r="M176" s="6"/>
      <c r="N176" s="9"/>
      <c r="O176" s="9"/>
      <c r="P176" s="9"/>
      <c r="Q176" s="15" t="s">
        <v>370</v>
      </c>
    </row>
    <row r="177" spans="1:17">
      <c r="A177" s="7" t="s">
        <v>1462</v>
      </c>
      <c r="B177" s="7" t="s">
        <v>418</v>
      </c>
      <c r="C177" s="7" t="s">
        <v>417</v>
      </c>
      <c r="D177" s="10" t="s">
        <v>779</v>
      </c>
      <c r="E177" s="21" t="s">
        <v>418</v>
      </c>
      <c r="F177" s="19"/>
      <c r="G177" s="10" t="s">
        <v>428</v>
      </c>
      <c r="H177" s="10"/>
      <c r="I177" s="10"/>
      <c r="J177" s="10"/>
      <c r="K177" s="10"/>
      <c r="L177" s="10"/>
      <c r="M177" s="7"/>
      <c r="N177" s="10"/>
      <c r="O177" s="10"/>
      <c r="P177" s="10"/>
      <c r="Q177" s="15" t="s">
        <v>370</v>
      </c>
    </row>
    <row r="178" spans="1:17">
      <c r="A178" s="6" t="s">
        <v>1463</v>
      </c>
      <c r="B178" s="6" t="s">
        <v>845</v>
      </c>
      <c r="C178" s="6" t="s">
        <v>341</v>
      </c>
      <c r="D178" s="9" t="s">
        <v>330</v>
      </c>
      <c r="E178" s="22" t="s">
        <v>429</v>
      </c>
      <c r="F178" s="18"/>
      <c r="G178" s="9" t="s">
        <v>371</v>
      </c>
      <c r="H178" s="9"/>
      <c r="I178" s="9"/>
      <c r="J178" s="9"/>
      <c r="K178" s="9"/>
      <c r="L178" s="9"/>
      <c r="M178" s="6"/>
      <c r="N178" s="9"/>
      <c r="O178" s="9"/>
      <c r="P178" s="9"/>
      <c r="Q178" s="15" t="s">
        <v>370</v>
      </c>
    </row>
    <row r="179" spans="1:17">
      <c r="A179" s="7" t="s">
        <v>1464</v>
      </c>
      <c r="B179" s="7" t="s">
        <v>868</v>
      </c>
      <c r="C179" s="7"/>
      <c r="D179" s="10"/>
      <c r="E179" s="21" t="s">
        <v>929</v>
      </c>
      <c r="F179" s="19"/>
      <c r="G179" s="10"/>
      <c r="H179" s="10"/>
      <c r="I179" s="10"/>
      <c r="J179" s="10"/>
      <c r="K179" s="10"/>
      <c r="L179" s="10"/>
      <c r="M179" s="7"/>
      <c r="N179" s="10"/>
      <c r="O179" s="10"/>
      <c r="P179" s="10"/>
      <c r="Q179" s="15" t="s">
        <v>370</v>
      </c>
    </row>
    <row r="180" spans="1:17">
      <c r="A180" s="6" t="s">
        <v>1465</v>
      </c>
      <c r="B180" s="6" t="s">
        <v>846</v>
      </c>
      <c r="C180" s="6" t="s">
        <v>342</v>
      </c>
      <c r="D180" s="9" t="s">
        <v>331</v>
      </c>
      <c r="E180" s="22" t="s">
        <v>429</v>
      </c>
      <c r="F180" s="18"/>
      <c r="G180" s="9" t="s">
        <v>371</v>
      </c>
      <c r="H180" s="9"/>
      <c r="I180" s="9"/>
      <c r="J180" s="9"/>
      <c r="K180" s="9"/>
      <c r="L180" s="9"/>
      <c r="M180" s="6"/>
      <c r="N180" s="9"/>
      <c r="O180" s="9"/>
      <c r="P180" s="9"/>
      <c r="Q180" s="15" t="s">
        <v>370</v>
      </c>
    </row>
    <row r="181" spans="1:17">
      <c r="A181" s="24" t="s">
        <v>1466</v>
      </c>
      <c r="B181" s="24" t="s">
        <v>869</v>
      </c>
      <c r="C181" s="24"/>
      <c r="D181" s="25"/>
      <c r="E181" s="28" t="s">
        <v>869</v>
      </c>
      <c r="F181" s="26"/>
      <c r="G181" s="25"/>
      <c r="H181" s="25"/>
      <c r="I181" s="25"/>
      <c r="J181" s="25"/>
      <c r="K181" s="25"/>
      <c r="L181" s="25"/>
      <c r="M181" s="24"/>
      <c r="N181" s="25"/>
      <c r="O181" s="25"/>
      <c r="P181" s="25"/>
      <c r="Q181" s="15" t="s">
        <v>370</v>
      </c>
    </row>
    <row r="182" spans="1:17">
      <c r="A182" s="6" t="s">
        <v>1467</v>
      </c>
      <c r="B182" s="6" t="s">
        <v>840</v>
      </c>
      <c r="C182" s="6"/>
      <c r="D182" s="9"/>
      <c r="E182" s="22"/>
      <c r="F182" s="18"/>
      <c r="G182" s="9"/>
      <c r="H182" s="9"/>
      <c r="I182" s="9"/>
      <c r="J182" s="9"/>
      <c r="K182" s="9"/>
      <c r="L182" s="9"/>
      <c r="M182" s="6"/>
      <c r="N182" s="9"/>
      <c r="O182" s="9"/>
      <c r="P182" s="9"/>
    </row>
    <row r="183" spans="1:17">
      <c r="A183" s="7" t="s">
        <v>1468</v>
      </c>
      <c r="B183" s="7" t="s">
        <v>870</v>
      </c>
      <c r="C183" s="7"/>
      <c r="D183" s="10"/>
      <c r="E183" s="21" t="s">
        <v>870</v>
      </c>
      <c r="F183" s="19"/>
      <c r="G183" s="10"/>
      <c r="H183" s="10"/>
      <c r="I183" s="10"/>
      <c r="J183" s="10"/>
      <c r="K183" s="10"/>
      <c r="L183" s="10"/>
      <c r="M183" s="7"/>
      <c r="N183" s="10"/>
      <c r="O183" s="10"/>
      <c r="P183" s="10"/>
      <c r="Q183" s="15" t="s">
        <v>370</v>
      </c>
    </row>
    <row r="184" spans="1:17">
      <c r="A184" s="6" t="s">
        <v>1469</v>
      </c>
      <c r="B184" s="6" t="s">
        <v>847</v>
      </c>
      <c r="C184" s="6" t="s">
        <v>337</v>
      </c>
      <c r="D184" s="9" t="s">
        <v>326</v>
      </c>
      <c r="E184" s="22" t="s">
        <v>429</v>
      </c>
      <c r="F184" s="18"/>
      <c r="G184" s="9" t="s">
        <v>371</v>
      </c>
      <c r="H184" s="9"/>
      <c r="I184" s="9"/>
      <c r="J184" s="9"/>
      <c r="K184" s="9"/>
      <c r="L184" s="9"/>
      <c r="M184" s="6"/>
      <c r="N184" s="9"/>
      <c r="O184" s="9"/>
      <c r="P184" s="9"/>
      <c r="Q184" s="15" t="s">
        <v>370</v>
      </c>
    </row>
    <row r="185" spans="1:17">
      <c r="A185" s="7" t="s">
        <v>1470</v>
      </c>
      <c r="B185" s="7" t="s">
        <v>871</v>
      </c>
      <c r="C185" s="7"/>
      <c r="D185" s="10"/>
      <c r="E185" s="21"/>
      <c r="F185" s="19"/>
      <c r="G185" s="10"/>
      <c r="H185" s="10"/>
      <c r="I185" s="10"/>
      <c r="J185" s="10"/>
      <c r="K185" s="10"/>
      <c r="L185" s="10"/>
      <c r="M185" s="7"/>
      <c r="N185" s="10"/>
      <c r="O185" s="10"/>
      <c r="P185" s="10"/>
      <c r="Q185" s="15" t="s">
        <v>370</v>
      </c>
    </row>
    <row r="186" spans="1:17">
      <c r="A186" s="6" t="s">
        <v>1471</v>
      </c>
      <c r="B186" s="6" t="s">
        <v>848</v>
      </c>
      <c r="C186" s="6" t="s">
        <v>338</v>
      </c>
      <c r="D186" s="9" t="s">
        <v>327</v>
      </c>
      <c r="E186" s="22" t="s">
        <v>429</v>
      </c>
      <c r="F186" s="18"/>
      <c r="G186" s="9" t="s">
        <v>371</v>
      </c>
      <c r="H186" s="9"/>
      <c r="I186" s="9"/>
      <c r="J186" s="9"/>
      <c r="K186" s="9"/>
      <c r="L186" s="9"/>
      <c r="M186" s="6"/>
      <c r="N186" s="9"/>
      <c r="O186" s="9"/>
      <c r="P186" s="9"/>
      <c r="Q186" s="15" t="s">
        <v>370</v>
      </c>
    </row>
    <row r="187" spans="1:17">
      <c r="A187" s="24" t="s">
        <v>1472</v>
      </c>
      <c r="B187" s="24" t="s">
        <v>867</v>
      </c>
      <c r="C187" s="24"/>
      <c r="D187" s="25"/>
      <c r="E187" s="28" t="s">
        <v>927</v>
      </c>
      <c r="F187" s="26"/>
      <c r="G187" s="25"/>
      <c r="H187" s="25"/>
      <c r="I187" s="25"/>
      <c r="J187" s="25"/>
      <c r="K187" s="25"/>
      <c r="L187" s="25"/>
      <c r="M187" s="24"/>
      <c r="N187" s="25"/>
      <c r="O187" s="25"/>
      <c r="P187" s="25"/>
    </row>
    <row r="188" spans="1:17">
      <c r="A188" s="6" t="s">
        <v>1473</v>
      </c>
      <c r="B188" s="6" t="s">
        <v>840</v>
      </c>
      <c r="C188" s="6"/>
      <c r="D188" s="9"/>
      <c r="E188" s="22"/>
      <c r="F188" s="18"/>
      <c r="G188" s="9"/>
      <c r="H188" s="9"/>
      <c r="I188" s="9"/>
      <c r="J188" s="9"/>
      <c r="K188" s="9"/>
      <c r="L188" s="9"/>
      <c r="M188" s="6"/>
      <c r="N188" s="9"/>
      <c r="O188" s="9"/>
      <c r="P188" s="9"/>
    </row>
    <row r="189" spans="1:17">
      <c r="A189" s="7" t="s">
        <v>1474</v>
      </c>
      <c r="B189" s="7" t="s">
        <v>840</v>
      </c>
      <c r="C189" s="7"/>
      <c r="D189" s="10"/>
      <c r="E189" s="21"/>
      <c r="F189" s="19"/>
      <c r="G189" s="10"/>
      <c r="H189" s="10"/>
      <c r="I189" s="10"/>
      <c r="J189" s="10"/>
      <c r="K189" s="10"/>
      <c r="L189" s="10"/>
      <c r="M189" s="7"/>
      <c r="N189" s="10"/>
      <c r="O189" s="10"/>
      <c r="P189" s="10"/>
    </row>
    <row r="190" spans="1:17">
      <c r="A190" s="6" t="s">
        <v>1475</v>
      </c>
      <c r="B190" s="6" t="s">
        <v>849</v>
      </c>
      <c r="C190" s="6" t="s">
        <v>339</v>
      </c>
      <c r="D190" s="9" t="s">
        <v>328</v>
      </c>
      <c r="E190" s="22" t="s">
        <v>429</v>
      </c>
      <c r="F190" s="18"/>
      <c r="G190" s="9" t="s">
        <v>371</v>
      </c>
      <c r="H190" s="9"/>
      <c r="I190" s="9"/>
      <c r="J190" s="9"/>
      <c r="K190" s="9"/>
      <c r="L190" s="9"/>
      <c r="M190" s="6"/>
      <c r="N190" s="9"/>
      <c r="O190" s="9"/>
      <c r="P190" s="9"/>
      <c r="Q190" s="15" t="s">
        <v>370</v>
      </c>
    </row>
    <row r="191" spans="1:17">
      <c r="A191" s="7" t="s">
        <v>1476</v>
      </c>
      <c r="B191" s="7" t="s">
        <v>873</v>
      </c>
      <c r="C191" s="7"/>
      <c r="D191" s="10"/>
      <c r="E191" s="21" t="s">
        <v>873</v>
      </c>
      <c r="F191" s="19"/>
      <c r="G191" s="10"/>
      <c r="H191" s="10"/>
      <c r="I191" s="10"/>
      <c r="J191" s="10"/>
      <c r="K191" s="10"/>
      <c r="L191" s="10"/>
      <c r="M191" s="7"/>
      <c r="N191" s="10"/>
      <c r="O191" s="10"/>
      <c r="P191" s="10"/>
      <c r="Q191" s="15" t="s">
        <v>370</v>
      </c>
    </row>
    <row r="192" spans="1:17">
      <c r="A192" s="6" t="s">
        <v>1477</v>
      </c>
      <c r="B192" s="6" t="s">
        <v>850</v>
      </c>
      <c r="C192" s="6" t="s">
        <v>340</v>
      </c>
      <c r="D192" s="9" t="s">
        <v>329</v>
      </c>
      <c r="E192" s="22" t="s">
        <v>429</v>
      </c>
      <c r="F192" s="18"/>
      <c r="G192" s="9" t="s">
        <v>371</v>
      </c>
      <c r="H192" s="9"/>
      <c r="I192" s="9"/>
      <c r="J192" s="9"/>
      <c r="K192" s="9"/>
      <c r="L192" s="9"/>
      <c r="M192" s="6"/>
      <c r="N192" s="9"/>
      <c r="O192" s="9"/>
      <c r="P192" s="9"/>
      <c r="Q192" s="15" t="s">
        <v>370</v>
      </c>
    </row>
    <row r="193" spans="1:17">
      <c r="A193" s="24" t="s">
        <v>1478</v>
      </c>
      <c r="B193" s="24" t="s">
        <v>874</v>
      </c>
      <c r="C193" s="24"/>
      <c r="D193" s="25"/>
      <c r="E193" s="28" t="s">
        <v>874</v>
      </c>
      <c r="F193" s="26"/>
      <c r="G193" s="25"/>
      <c r="H193" s="25"/>
      <c r="I193" s="25"/>
      <c r="J193" s="25"/>
      <c r="K193" s="25"/>
      <c r="L193" s="25"/>
      <c r="M193" s="24"/>
      <c r="N193" s="25"/>
      <c r="O193" s="25"/>
      <c r="P193" s="25"/>
      <c r="Q193" s="15" t="s">
        <v>370</v>
      </c>
    </row>
    <row r="194" spans="1:17">
      <c r="A194" s="6" t="s">
        <v>1479</v>
      </c>
      <c r="B194" s="6" t="s">
        <v>840</v>
      </c>
      <c r="C194" s="6"/>
      <c r="D194" s="9"/>
      <c r="E194" s="22"/>
      <c r="F194" s="18"/>
      <c r="G194" s="9"/>
      <c r="H194" s="9"/>
      <c r="I194" s="9"/>
      <c r="J194" s="9"/>
      <c r="K194" s="9"/>
      <c r="L194" s="9"/>
      <c r="M194" s="6"/>
      <c r="N194" s="9"/>
      <c r="O194" s="9"/>
      <c r="P194" s="9"/>
    </row>
    <row r="195" spans="1:17">
      <c r="A195" s="7" t="s">
        <v>1480</v>
      </c>
      <c r="B195" s="7" t="s">
        <v>875</v>
      </c>
      <c r="C195" s="7"/>
      <c r="D195" s="10"/>
      <c r="E195" s="21" t="s">
        <v>875</v>
      </c>
      <c r="F195" s="19"/>
      <c r="G195" s="10"/>
      <c r="H195" s="10"/>
      <c r="I195" s="10"/>
      <c r="J195" s="10"/>
      <c r="K195" s="10"/>
      <c r="L195" s="10"/>
      <c r="M195" s="7"/>
      <c r="N195" s="10"/>
      <c r="O195" s="10"/>
      <c r="P195" s="10"/>
      <c r="Q195" s="15" t="s">
        <v>370</v>
      </c>
    </row>
    <row r="196" spans="1:17">
      <c r="A196" s="6" t="s">
        <v>1481</v>
      </c>
      <c r="B196" s="6" t="s">
        <v>851</v>
      </c>
      <c r="C196" s="6" t="s">
        <v>344</v>
      </c>
      <c r="D196" s="9" t="s">
        <v>333</v>
      </c>
      <c r="E196" s="22" t="s">
        <v>429</v>
      </c>
      <c r="F196" s="18"/>
      <c r="G196" s="9" t="s">
        <v>371</v>
      </c>
      <c r="H196" s="9"/>
      <c r="I196" s="9"/>
      <c r="J196" s="9"/>
      <c r="K196" s="9"/>
      <c r="L196" s="9"/>
      <c r="M196" s="6"/>
      <c r="N196" s="9"/>
      <c r="O196" s="9"/>
      <c r="P196" s="9"/>
      <c r="Q196" s="15" t="s">
        <v>370</v>
      </c>
    </row>
    <row r="197" spans="1:17">
      <c r="A197" s="7" t="s">
        <v>1482</v>
      </c>
      <c r="B197" s="7" t="s">
        <v>876</v>
      </c>
      <c r="C197" s="7"/>
      <c r="D197" s="10"/>
      <c r="E197" s="21" t="s">
        <v>876</v>
      </c>
      <c r="F197" s="19"/>
      <c r="G197" s="10"/>
      <c r="H197" s="10"/>
      <c r="I197" s="10"/>
      <c r="J197" s="10"/>
      <c r="K197" s="10"/>
      <c r="L197" s="10"/>
      <c r="M197" s="7"/>
      <c r="N197" s="10"/>
      <c r="O197" s="10"/>
      <c r="P197" s="10"/>
      <c r="Q197" s="15" t="s">
        <v>370</v>
      </c>
    </row>
    <row r="198" spans="1:17">
      <c r="A198" s="6" t="s">
        <v>1483</v>
      </c>
      <c r="B198" s="6" t="s">
        <v>852</v>
      </c>
      <c r="C198" s="6" t="s">
        <v>345</v>
      </c>
      <c r="D198" s="9" t="s">
        <v>334</v>
      </c>
      <c r="E198" s="22" t="s">
        <v>429</v>
      </c>
      <c r="F198" s="18"/>
      <c r="G198" s="9" t="s">
        <v>371</v>
      </c>
      <c r="H198" s="9"/>
      <c r="I198" s="9"/>
      <c r="J198" s="9"/>
      <c r="K198" s="9"/>
      <c r="L198" s="9"/>
      <c r="M198" s="6"/>
      <c r="N198" s="9"/>
      <c r="O198" s="9"/>
      <c r="P198" s="9"/>
      <c r="Q198" s="15" t="s">
        <v>370</v>
      </c>
    </row>
    <row r="199" spans="1:17">
      <c r="A199" s="24" t="s">
        <v>1484</v>
      </c>
      <c r="B199" s="24" t="s">
        <v>877</v>
      </c>
      <c r="C199" s="24"/>
      <c r="D199" s="25"/>
      <c r="E199" s="28" t="s">
        <v>877</v>
      </c>
      <c r="F199" s="26"/>
      <c r="G199" s="25"/>
      <c r="H199" s="25"/>
      <c r="I199" s="25"/>
      <c r="J199" s="25"/>
      <c r="K199" s="25"/>
      <c r="L199" s="25"/>
      <c r="M199" s="24"/>
      <c r="N199" s="25"/>
      <c r="O199" s="25"/>
      <c r="P199" s="25"/>
      <c r="Q199" s="15" t="s">
        <v>370</v>
      </c>
    </row>
    <row r="200" spans="1:17">
      <c r="A200" s="6" t="s">
        <v>1485</v>
      </c>
      <c r="B200" s="6" t="s">
        <v>840</v>
      </c>
      <c r="C200" s="6"/>
      <c r="D200" s="9"/>
      <c r="E200" s="22"/>
      <c r="F200" s="18"/>
      <c r="G200" s="9"/>
      <c r="H200" s="9"/>
      <c r="I200" s="9"/>
      <c r="J200" s="9"/>
      <c r="K200" s="9"/>
      <c r="L200" s="9"/>
      <c r="M200" s="6"/>
      <c r="N200" s="9"/>
      <c r="O200" s="9"/>
      <c r="P200" s="9"/>
    </row>
    <row r="201" spans="1:17">
      <c r="A201" s="7" t="s">
        <v>1486</v>
      </c>
      <c r="B201" s="7" t="s">
        <v>878</v>
      </c>
      <c r="C201" s="7"/>
      <c r="D201" s="10"/>
      <c r="E201" s="21" t="s">
        <v>878</v>
      </c>
      <c r="F201" s="19"/>
      <c r="G201" s="10"/>
      <c r="H201" s="10"/>
      <c r="I201" s="10"/>
      <c r="J201" s="10"/>
      <c r="K201" s="10"/>
      <c r="L201" s="10"/>
      <c r="M201" s="7"/>
      <c r="N201" s="10"/>
      <c r="O201" s="10"/>
      <c r="P201" s="10"/>
      <c r="Q201" s="15" t="s">
        <v>370</v>
      </c>
    </row>
    <row r="202" spans="1:17">
      <c r="A202" s="6" t="s">
        <v>1487</v>
      </c>
      <c r="B202" s="6" t="s">
        <v>853</v>
      </c>
      <c r="C202" s="6" t="s">
        <v>346</v>
      </c>
      <c r="D202" s="9" t="s">
        <v>335</v>
      </c>
      <c r="E202" s="22" t="s">
        <v>429</v>
      </c>
      <c r="F202" s="18"/>
      <c r="G202" s="9" t="s">
        <v>371</v>
      </c>
      <c r="H202" s="9"/>
      <c r="I202" s="9"/>
      <c r="J202" s="9"/>
      <c r="K202" s="9"/>
      <c r="L202" s="9"/>
      <c r="M202" s="6"/>
      <c r="N202" s="9"/>
      <c r="O202" s="9"/>
      <c r="P202" s="9"/>
      <c r="Q202" s="15" t="s">
        <v>370</v>
      </c>
    </row>
    <row r="203" spans="1:17">
      <c r="A203" s="7" t="s">
        <v>1488</v>
      </c>
      <c r="B203" s="7" t="s">
        <v>879</v>
      </c>
      <c r="C203" s="7"/>
      <c r="D203" s="10"/>
      <c r="E203" s="21"/>
      <c r="F203" s="19"/>
      <c r="G203" s="10"/>
      <c r="H203" s="10"/>
      <c r="I203" s="10"/>
      <c r="J203" s="10"/>
      <c r="K203" s="10"/>
      <c r="L203" s="10"/>
      <c r="M203" s="7"/>
      <c r="N203" s="10"/>
      <c r="O203" s="10"/>
      <c r="P203" s="10"/>
      <c r="Q203" s="15" t="s">
        <v>370</v>
      </c>
    </row>
    <row r="204" spans="1:17">
      <c r="A204" s="6" t="s">
        <v>1489</v>
      </c>
      <c r="B204" s="6" t="s">
        <v>854</v>
      </c>
      <c r="C204" s="6" t="s">
        <v>347</v>
      </c>
      <c r="D204" s="9" t="s">
        <v>336</v>
      </c>
      <c r="E204" s="22" t="s">
        <v>429</v>
      </c>
      <c r="F204" s="18"/>
      <c r="G204" s="9" t="s">
        <v>371</v>
      </c>
      <c r="H204" s="9"/>
      <c r="I204" s="9"/>
      <c r="J204" s="9"/>
      <c r="K204" s="9"/>
      <c r="L204" s="9"/>
      <c r="M204" s="6"/>
      <c r="N204" s="9"/>
      <c r="O204" s="9"/>
      <c r="P204" s="9"/>
      <c r="Q204" s="15" t="s">
        <v>370</v>
      </c>
    </row>
    <row r="205" spans="1:17">
      <c r="A205" s="24" t="s">
        <v>1490</v>
      </c>
      <c r="B205" s="24" t="s">
        <v>880</v>
      </c>
      <c r="C205" s="24"/>
      <c r="D205" s="25"/>
      <c r="E205" s="28"/>
      <c r="F205" s="28"/>
      <c r="G205" s="25"/>
      <c r="H205" s="25"/>
      <c r="I205" s="25"/>
      <c r="J205" s="25"/>
      <c r="K205" s="25"/>
      <c r="L205" s="25"/>
      <c r="M205" s="24"/>
      <c r="N205" s="25"/>
      <c r="O205" s="25"/>
      <c r="P205" s="25"/>
      <c r="Q205" s="15" t="s">
        <v>370</v>
      </c>
    </row>
    <row r="206" spans="1:17">
      <c r="A206" s="6" t="s">
        <v>1492</v>
      </c>
      <c r="B206" s="6" t="s">
        <v>881</v>
      </c>
      <c r="C206" s="6"/>
      <c r="D206" s="9"/>
      <c r="E206" s="22"/>
      <c r="F206" s="22"/>
      <c r="G206" s="9"/>
      <c r="H206" s="9"/>
      <c r="I206" s="9"/>
      <c r="J206" s="9"/>
      <c r="K206" s="9"/>
      <c r="L206" s="9"/>
      <c r="M206" s="6"/>
      <c r="N206" s="9"/>
      <c r="O206" s="9"/>
      <c r="P206" s="9"/>
    </row>
    <row r="207" spans="1:17">
      <c r="A207" s="7" t="s">
        <v>1493</v>
      </c>
      <c r="B207" s="7" t="s">
        <v>840</v>
      </c>
      <c r="C207" s="7"/>
      <c r="D207" s="10"/>
      <c r="E207" s="21"/>
      <c r="F207" s="21"/>
      <c r="G207" s="10"/>
      <c r="H207" s="10"/>
      <c r="I207" s="10"/>
      <c r="J207" s="10"/>
      <c r="K207" s="10"/>
      <c r="L207" s="10"/>
      <c r="M207" s="7"/>
      <c r="N207" s="10"/>
      <c r="O207" s="10"/>
      <c r="P207" s="10"/>
    </row>
    <row r="208" spans="1:17">
      <c r="A208" s="6" t="s">
        <v>1494</v>
      </c>
      <c r="B208" s="6" t="s">
        <v>942</v>
      </c>
      <c r="C208" s="6" t="s">
        <v>189</v>
      </c>
      <c r="D208" s="9" t="s">
        <v>108</v>
      </c>
      <c r="E208" s="22" t="s">
        <v>882</v>
      </c>
      <c r="F208" s="22">
        <f>(2 - 1)*32 + 0</f>
        <v>32</v>
      </c>
      <c r="G208" s="9" t="s">
        <v>725</v>
      </c>
      <c r="H208" s="30" t="s">
        <v>1033</v>
      </c>
      <c r="I208" s="9"/>
      <c r="J208" s="9"/>
      <c r="K208" s="9"/>
      <c r="L208" s="9"/>
      <c r="M208" s="27" t="s">
        <v>1156</v>
      </c>
      <c r="N208" s="9"/>
      <c r="O208" s="9"/>
      <c r="P208" s="9"/>
      <c r="Q208" s="11" t="s">
        <v>470</v>
      </c>
    </row>
    <row r="209" spans="1:17">
      <c r="A209" s="7" t="s">
        <v>1495</v>
      </c>
      <c r="B209" s="7" t="s">
        <v>908</v>
      </c>
      <c r="C209" s="7"/>
      <c r="D209" s="10"/>
      <c r="E209" s="21"/>
      <c r="F209" s="21"/>
      <c r="G209" s="10"/>
      <c r="H209" s="10"/>
      <c r="I209" s="10"/>
      <c r="J209" s="10"/>
      <c r="K209" s="10"/>
      <c r="L209" s="10"/>
      <c r="M209" s="7"/>
      <c r="N209" s="10"/>
      <c r="O209" s="10"/>
      <c r="P209" s="10"/>
      <c r="Q209" s="11"/>
    </row>
    <row r="210" spans="1:17">
      <c r="A210" s="6" t="s">
        <v>1496</v>
      </c>
      <c r="B210" s="6" t="s">
        <v>943</v>
      </c>
      <c r="C210" s="6" t="s">
        <v>194</v>
      </c>
      <c r="D210" s="9" t="s">
        <v>109</v>
      </c>
      <c r="E210" s="22" t="s">
        <v>883</v>
      </c>
      <c r="F210" s="22">
        <f>(2 - 1)*32 + 1</f>
        <v>33</v>
      </c>
      <c r="G210" s="9" t="s">
        <v>726</v>
      </c>
      <c r="H210" s="30" t="s">
        <v>1034</v>
      </c>
      <c r="I210" s="9"/>
      <c r="J210" s="9"/>
      <c r="K210" s="9"/>
      <c r="L210" s="9"/>
      <c r="M210" s="27" t="s">
        <v>1157</v>
      </c>
      <c r="N210" s="9"/>
      <c r="O210" s="9"/>
      <c r="P210" s="9"/>
      <c r="Q210" s="11" t="s">
        <v>470</v>
      </c>
    </row>
    <row r="211" spans="1:17">
      <c r="A211" s="24" t="s">
        <v>1497</v>
      </c>
      <c r="B211" s="7" t="s">
        <v>908</v>
      </c>
      <c r="C211" s="24"/>
      <c r="D211" s="25"/>
      <c r="E211" s="28"/>
      <c r="F211" s="28"/>
      <c r="G211" s="25"/>
      <c r="H211" s="25"/>
      <c r="I211" s="25"/>
      <c r="J211" s="25"/>
      <c r="K211" s="25"/>
      <c r="L211" s="25"/>
      <c r="M211" s="24"/>
      <c r="N211" s="25"/>
      <c r="O211" s="25"/>
      <c r="P211" s="25"/>
      <c r="Q211" s="11"/>
    </row>
    <row r="212" spans="1:17">
      <c r="A212" s="6" t="s">
        <v>1498</v>
      </c>
      <c r="B212" s="6" t="s">
        <v>944</v>
      </c>
      <c r="C212" s="6" t="s">
        <v>188</v>
      </c>
      <c r="D212" s="9" t="s">
        <v>110</v>
      </c>
      <c r="E212" s="22" t="s">
        <v>884</v>
      </c>
      <c r="F212" s="22">
        <f>(2 - 1)*32 + 2</f>
        <v>34</v>
      </c>
      <c r="G212" s="9" t="s">
        <v>724</v>
      </c>
      <c r="H212" s="30" t="s">
        <v>1035</v>
      </c>
      <c r="I212" s="9"/>
      <c r="J212" s="9"/>
      <c r="K212" s="9"/>
      <c r="L212" s="9"/>
      <c r="M212" s="27" t="s">
        <v>1158</v>
      </c>
      <c r="N212" s="9"/>
      <c r="O212" s="9"/>
      <c r="P212" s="9"/>
      <c r="Q212" s="11" t="s">
        <v>470</v>
      </c>
    </row>
    <row r="213" spans="1:17">
      <c r="A213" s="7" t="s">
        <v>1499</v>
      </c>
      <c r="B213" s="7" t="s">
        <v>908</v>
      </c>
      <c r="C213" s="7"/>
      <c r="D213" s="10"/>
      <c r="E213" s="21"/>
      <c r="F213" s="21"/>
      <c r="G213" s="10"/>
      <c r="H213" s="10"/>
      <c r="I213" s="10"/>
      <c r="J213" s="10"/>
      <c r="K213" s="10"/>
      <c r="L213" s="10"/>
      <c r="M213" s="7"/>
      <c r="N213" s="10"/>
      <c r="O213" s="10"/>
      <c r="P213" s="10"/>
      <c r="Q213" s="11"/>
    </row>
    <row r="214" spans="1:17">
      <c r="A214" s="6" t="s">
        <v>1500</v>
      </c>
      <c r="B214" s="6" t="s">
        <v>945</v>
      </c>
      <c r="C214" s="6" t="s">
        <v>187</v>
      </c>
      <c r="D214" s="9" t="s">
        <v>111</v>
      </c>
      <c r="E214" s="22" t="s">
        <v>885</v>
      </c>
      <c r="F214" s="22">
        <f>(2 - 1)*32 + 3</f>
        <v>35</v>
      </c>
      <c r="G214" s="9" t="s">
        <v>723</v>
      </c>
      <c r="H214" s="30" t="s">
        <v>1036</v>
      </c>
      <c r="I214" s="9"/>
      <c r="J214" s="9"/>
      <c r="K214" s="9"/>
      <c r="L214" s="9"/>
      <c r="M214" s="27" t="s">
        <v>1159</v>
      </c>
      <c r="N214" s="9"/>
      <c r="O214" s="9"/>
      <c r="P214" s="9"/>
      <c r="Q214" s="11" t="s">
        <v>470</v>
      </c>
    </row>
    <row r="215" spans="1:17">
      <c r="A215" s="7" t="s">
        <v>1501</v>
      </c>
      <c r="B215" s="7" t="s">
        <v>908</v>
      </c>
      <c r="C215" s="7"/>
      <c r="D215" s="10"/>
      <c r="E215" s="21"/>
      <c r="F215" s="21"/>
      <c r="G215" s="10"/>
      <c r="H215" s="10"/>
      <c r="I215" s="10"/>
      <c r="J215" s="10"/>
      <c r="K215" s="10"/>
      <c r="L215" s="10"/>
      <c r="M215" s="7"/>
      <c r="N215" s="10"/>
      <c r="O215" s="10"/>
      <c r="P215" s="10"/>
      <c r="Q215" s="11"/>
    </row>
    <row r="216" spans="1:17">
      <c r="A216" s="6" t="s">
        <v>1502</v>
      </c>
      <c r="B216" s="6" t="s">
        <v>946</v>
      </c>
      <c r="C216" s="6" t="s">
        <v>179</v>
      </c>
      <c r="D216" s="9" t="s">
        <v>112</v>
      </c>
      <c r="E216" s="22" t="s">
        <v>886</v>
      </c>
      <c r="F216" s="22">
        <f>(2 - 1)*32 + 4</f>
        <v>36</v>
      </c>
      <c r="G216" s="9" t="s">
        <v>728</v>
      </c>
      <c r="H216" s="30" t="s">
        <v>1037</v>
      </c>
      <c r="I216" s="9"/>
      <c r="J216" s="9"/>
      <c r="K216" s="9"/>
      <c r="L216" s="9"/>
      <c r="M216" s="27" t="s">
        <v>1160</v>
      </c>
      <c r="N216" s="9"/>
      <c r="O216" s="9"/>
      <c r="P216" s="9"/>
      <c r="Q216" s="11" t="s">
        <v>470</v>
      </c>
    </row>
    <row r="217" spans="1:17">
      <c r="A217" s="24" t="s">
        <v>1503</v>
      </c>
      <c r="B217" s="24" t="s">
        <v>840</v>
      </c>
      <c r="C217" s="24"/>
      <c r="D217" s="25"/>
      <c r="E217" s="28"/>
      <c r="F217" s="28"/>
      <c r="G217" s="25"/>
      <c r="H217" s="25"/>
      <c r="I217" s="25"/>
      <c r="J217" s="25"/>
      <c r="K217" s="25"/>
      <c r="L217" s="25"/>
      <c r="M217" s="24"/>
      <c r="N217" s="25"/>
      <c r="O217" s="25"/>
      <c r="P217" s="25"/>
      <c r="Q217" s="11"/>
    </row>
    <row r="218" spans="1:17">
      <c r="A218" s="6" t="s">
        <v>1504</v>
      </c>
      <c r="B218" s="6" t="s">
        <v>947</v>
      </c>
      <c r="C218" s="6" t="s">
        <v>195</v>
      </c>
      <c r="D218" s="9" t="s">
        <v>113</v>
      </c>
      <c r="E218" s="22" t="s">
        <v>887</v>
      </c>
      <c r="F218" s="22">
        <f>(2 - 1)*32 + 5</f>
        <v>37</v>
      </c>
      <c r="G218" s="9" t="s">
        <v>727</v>
      </c>
      <c r="H218" s="30" t="s">
        <v>1038</v>
      </c>
      <c r="I218" s="9"/>
      <c r="J218" s="9"/>
      <c r="K218" s="9"/>
      <c r="L218" s="9"/>
      <c r="M218" s="27" t="s">
        <v>1161</v>
      </c>
      <c r="N218" s="9"/>
      <c r="O218" s="9"/>
      <c r="P218" s="9"/>
      <c r="Q218" s="11" t="s">
        <v>470</v>
      </c>
    </row>
    <row r="219" spans="1:17">
      <c r="A219" s="7" t="s">
        <v>1505</v>
      </c>
      <c r="B219" s="7" t="s">
        <v>908</v>
      </c>
      <c r="C219" s="7"/>
      <c r="D219" s="10"/>
      <c r="E219" s="21"/>
      <c r="F219" s="21"/>
      <c r="G219" s="10"/>
      <c r="H219" s="10"/>
      <c r="I219" s="10"/>
      <c r="J219" s="10"/>
      <c r="K219" s="10"/>
      <c r="L219" s="10"/>
      <c r="M219" s="7"/>
      <c r="N219" s="10"/>
      <c r="O219" s="10"/>
      <c r="P219" s="10"/>
      <c r="Q219" s="11"/>
    </row>
    <row r="220" spans="1:17">
      <c r="A220" s="6" t="s">
        <v>1506</v>
      </c>
      <c r="B220" s="6" t="s">
        <v>948</v>
      </c>
      <c r="C220" s="6" t="s">
        <v>196</v>
      </c>
      <c r="D220" s="9" t="s">
        <v>540</v>
      </c>
      <c r="E220" s="22" t="s">
        <v>888</v>
      </c>
      <c r="F220" s="22">
        <f>(2 - 1)*32 + 6</f>
        <v>38</v>
      </c>
      <c r="G220" s="9" t="s">
        <v>629</v>
      </c>
      <c r="H220" s="30" t="s">
        <v>1039</v>
      </c>
      <c r="I220" s="9"/>
      <c r="J220" s="9"/>
      <c r="K220" s="9"/>
      <c r="L220" s="9"/>
      <c r="M220" s="27" t="s">
        <v>1162</v>
      </c>
      <c r="N220" s="9"/>
      <c r="O220" s="9"/>
      <c r="P220" s="9"/>
      <c r="Q220" s="11" t="s">
        <v>470</v>
      </c>
    </row>
    <row r="221" spans="1:17">
      <c r="A221" s="7" t="s">
        <v>1507</v>
      </c>
      <c r="B221" s="7" t="s">
        <v>908</v>
      </c>
      <c r="C221" s="7"/>
      <c r="D221" s="10"/>
      <c r="E221" s="21"/>
      <c r="F221" s="21"/>
      <c r="G221" s="10"/>
      <c r="H221" s="10"/>
      <c r="I221" s="10"/>
      <c r="J221" s="10"/>
      <c r="K221" s="10"/>
      <c r="L221" s="10"/>
      <c r="M221" s="7"/>
      <c r="N221" s="10"/>
      <c r="O221" s="10"/>
      <c r="P221" s="10"/>
      <c r="Q221" s="11"/>
    </row>
    <row r="222" spans="1:17">
      <c r="A222" s="6" t="s">
        <v>1508</v>
      </c>
      <c r="B222" s="6" t="s">
        <v>949</v>
      </c>
      <c r="C222" s="6" t="s">
        <v>197</v>
      </c>
      <c r="D222" s="9" t="s">
        <v>541</v>
      </c>
      <c r="E222" s="22" t="s">
        <v>889</v>
      </c>
      <c r="F222" s="22">
        <f>(2 - 1)*32 + 7</f>
        <v>39</v>
      </c>
      <c r="G222" s="9" t="s">
        <v>630</v>
      </c>
      <c r="H222" s="30" t="s">
        <v>1040</v>
      </c>
      <c r="I222" s="9"/>
      <c r="J222" s="9"/>
      <c r="K222" s="9"/>
      <c r="L222" s="9"/>
      <c r="M222" s="27" t="s">
        <v>1163</v>
      </c>
      <c r="N222" s="9"/>
      <c r="O222" s="9"/>
      <c r="P222" s="9"/>
      <c r="Q222" s="11" t="s">
        <v>470</v>
      </c>
    </row>
    <row r="223" spans="1:17">
      <c r="A223" s="24" t="s">
        <v>1509</v>
      </c>
      <c r="B223" s="7" t="s">
        <v>908</v>
      </c>
      <c r="C223" s="24"/>
      <c r="D223" s="25"/>
      <c r="E223" s="28"/>
      <c r="F223" s="28"/>
      <c r="G223" s="25"/>
      <c r="H223" s="25"/>
      <c r="I223" s="25"/>
      <c r="J223" s="25"/>
      <c r="K223" s="25"/>
      <c r="L223" s="25"/>
      <c r="M223" s="24"/>
      <c r="N223" s="25"/>
      <c r="O223" s="25"/>
      <c r="P223" s="25"/>
      <c r="Q223" s="11"/>
    </row>
    <row r="224" spans="1:17">
      <c r="A224" s="6" t="s">
        <v>1510</v>
      </c>
      <c r="B224" s="6" t="s">
        <v>950</v>
      </c>
      <c r="C224" s="6" t="s">
        <v>103</v>
      </c>
      <c r="D224" s="9" t="s">
        <v>281</v>
      </c>
      <c r="E224" s="22" t="s">
        <v>890</v>
      </c>
      <c r="F224" s="22">
        <f>(2 - 1)*32 + 8</f>
        <v>40</v>
      </c>
      <c r="G224" s="9" t="s">
        <v>654</v>
      </c>
      <c r="H224" s="30" t="s">
        <v>1041</v>
      </c>
      <c r="I224" s="9"/>
      <c r="J224" s="9"/>
      <c r="K224" s="9"/>
      <c r="L224" s="9"/>
      <c r="M224" s="27" t="s">
        <v>1164</v>
      </c>
      <c r="N224" s="9"/>
      <c r="O224" s="9"/>
      <c r="P224" s="9"/>
      <c r="Q224" s="11" t="s">
        <v>470</v>
      </c>
    </row>
    <row r="225" spans="1:17">
      <c r="A225" s="7" t="s">
        <v>1511</v>
      </c>
      <c r="B225" s="7" t="s">
        <v>908</v>
      </c>
      <c r="C225" s="7"/>
      <c r="D225" s="10"/>
      <c r="E225" s="21"/>
      <c r="F225" s="21"/>
      <c r="G225" s="10"/>
      <c r="H225" s="10"/>
      <c r="I225" s="10"/>
      <c r="J225" s="10"/>
      <c r="K225" s="10"/>
      <c r="L225" s="10"/>
      <c r="M225" s="7"/>
      <c r="N225" s="10"/>
      <c r="O225" s="10"/>
      <c r="P225" s="10"/>
    </row>
    <row r="226" spans="1:17">
      <c r="A226" s="6" t="s">
        <v>1512</v>
      </c>
      <c r="B226" s="6" t="s">
        <v>951</v>
      </c>
      <c r="C226" s="6" t="s">
        <v>102</v>
      </c>
      <c r="D226" s="9" t="s">
        <v>282</v>
      </c>
      <c r="E226" s="22" t="s">
        <v>891</v>
      </c>
      <c r="F226" s="22">
        <f>(2 - 1)*32 + 9</f>
        <v>41</v>
      </c>
      <c r="G226" s="9" t="s">
        <v>655</v>
      </c>
      <c r="H226" s="30" t="s">
        <v>1042</v>
      </c>
      <c r="I226" s="9"/>
      <c r="J226" s="9"/>
      <c r="K226" s="9"/>
      <c r="L226" s="9"/>
      <c r="M226" s="27" t="s">
        <v>1165</v>
      </c>
      <c r="N226" s="9"/>
      <c r="O226" s="9"/>
      <c r="P226" s="9"/>
      <c r="Q226" s="11" t="s">
        <v>470</v>
      </c>
    </row>
    <row r="227" spans="1:17">
      <c r="A227" s="7" t="s">
        <v>1513</v>
      </c>
      <c r="B227" s="7" t="s">
        <v>840</v>
      </c>
      <c r="C227" s="7"/>
      <c r="D227" s="10"/>
      <c r="E227" s="21"/>
      <c r="F227" s="21"/>
      <c r="G227" s="10"/>
      <c r="H227" s="10"/>
      <c r="I227" s="10"/>
      <c r="J227" s="10"/>
      <c r="K227" s="10"/>
      <c r="L227" s="10"/>
      <c r="M227" s="7"/>
      <c r="N227" s="10"/>
      <c r="O227" s="10"/>
      <c r="P227" s="10"/>
    </row>
    <row r="228" spans="1:17">
      <c r="A228" s="6" t="s">
        <v>1514</v>
      </c>
      <c r="B228" s="6" t="s">
        <v>952</v>
      </c>
      <c r="C228" s="6" t="s">
        <v>198</v>
      </c>
      <c r="D228" s="9" t="s">
        <v>542</v>
      </c>
      <c r="E228" s="22" t="s">
        <v>892</v>
      </c>
      <c r="F228" s="22">
        <f>(2 - 1)*32 + 10</f>
        <v>42</v>
      </c>
      <c r="G228" s="9" t="s">
        <v>632</v>
      </c>
      <c r="H228" s="30" t="s">
        <v>1043</v>
      </c>
      <c r="I228" s="9"/>
      <c r="J228" s="9"/>
      <c r="K228" s="9"/>
      <c r="L228" s="9"/>
      <c r="M228" s="27" t="s">
        <v>1166</v>
      </c>
      <c r="N228" s="9"/>
      <c r="O228" s="9"/>
      <c r="P228" s="9"/>
      <c r="Q228" s="11" t="s">
        <v>470</v>
      </c>
    </row>
    <row r="229" spans="1:17">
      <c r="A229" s="24" t="s">
        <v>1515</v>
      </c>
      <c r="B229" s="7" t="s">
        <v>908</v>
      </c>
      <c r="C229" s="24"/>
      <c r="D229" s="25"/>
      <c r="E229" s="28"/>
      <c r="F229" s="28"/>
      <c r="G229" s="25"/>
      <c r="H229" s="25"/>
      <c r="I229" s="25"/>
      <c r="J229" s="25"/>
      <c r="K229" s="25"/>
      <c r="L229" s="25"/>
      <c r="M229" s="24"/>
      <c r="N229" s="25"/>
      <c r="O229" s="25"/>
      <c r="P229" s="25"/>
      <c r="Q229" s="11"/>
    </row>
    <row r="230" spans="1:17">
      <c r="A230" s="6" t="s">
        <v>1516</v>
      </c>
      <c r="B230" s="6" t="s">
        <v>953</v>
      </c>
      <c r="C230" s="6" t="s">
        <v>178</v>
      </c>
      <c r="D230" s="9" t="s">
        <v>273</v>
      </c>
      <c r="E230" s="22" t="s">
        <v>893</v>
      </c>
      <c r="F230" s="22">
        <f>(2 - 1)*32 + 11</f>
        <v>43</v>
      </c>
      <c r="G230" s="9" t="s">
        <v>649</v>
      </c>
      <c r="H230" s="30" t="s">
        <v>1044</v>
      </c>
      <c r="I230" s="9"/>
      <c r="J230" s="9"/>
      <c r="K230" s="9"/>
      <c r="L230" s="9"/>
      <c r="M230" s="27" t="s">
        <v>1167</v>
      </c>
      <c r="N230" s="9"/>
      <c r="O230" s="9"/>
      <c r="P230" s="9"/>
      <c r="Q230" s="11" t="s">
        <v>470</v>
      </c>
    </row>
    <row r="231" spans="1:17">
      <c r="A231" s="7" t="s">
        <v>1517</v>
      </c>
      <c r="B231" s="7" t="s">
        <v>908</v>
      </c>
      <c r="C231" s="7"/>
      <c r="D231" s="10"/>
      <c r="E231" s="21" t="s">
        <v>930</v>
      </c>
      <c r="F231" s="21"/>
      <c r="G231" s="10"/>
      <c r="H231" s="10"/>
      <c r="I231" s="10"/>
      <c r="J231" s="10"/>
      <c r="K231" s="10"/>
      <c r="L231" s="10"/>
      <c r="M231" s="7"/>
      <c r="N231" s="10"/>
      <c r="O231" s="10"/>
      <c r="P231" s="10"/>
      <c r="Q231" s="11"/>
    </row>
    <row r="232" spans="1:17">
      <c r="A232" s="6" t="s">
        <v>1518</v>
      </c>
      <c r="B232" s="6" t="s">
        <v>954</v>
      </c>
      <c r="C232" s="6" t="s">
        <v>212</v>
      </c>
      <c r="D232" s="9" t="s">
        <v>148</v>
      </c>
      <c r="E232" s="22" t="s">
        <v>894</v>
      </c>
      <c r="F232" s="22">
        <f>(4 - 1)*32 + 24</f>
        <v>120</v>
      </c>
      <c r="G232" s="9" t="s">
        <v>658</v>
      </c>
      <c r="H232" s="30" t="s">
        <v>1045</v>
      </c>
      <c r="I232" s="9" t="s">
        <v>1184</v>
      </c>
      <c r="J232" s="9"/>
      <c r="K232" s="9" t="s">
        <v>1183</v>
      </c>
      <c r="L232" s="9" t="s">
        <v>1180</v>
      </c>
      <c r="M232" s="27" t="s">
        <v>1168</v>
      </c>
      <c r="N232" s="9"/>
      <c r="O232" s="9"/>
      <c r="P232" s="9"/>
      <c r="Q232" s="13"/>
    </row>
    <row r="233" spans="1:17">
      <c r="A233" s="7" t="s">
        <v>1519</v>
      </c>
      <c r="B233" s="7" t="s">
        <v>908</v>
      </c>
      <c r="C233" s="7"/>
      <c r="D233" s="10"/>
      <c r="E233" s="21" t="s">
        <v>962</v>
      </c>
      <c r="F233" s="21">
        <f>(3 - 1)*32 + 1</f>
        <v>65</v>
      </c>
      <c r="G233" s="10"/>
      <c r="H233" s="10" t="s">
        <v>1051</v>
      </c>
      <c r="I233" s="30" t="s">
        <v>1187</v>
      </c>
      <c r="J233" s="10"/>
      <c r="K233" s="10"/>
      <c r="L233" s="10"/>
      <c r="M233" s="27" t="s">
        <v>1169</v>
      </c>
      <c r="N233" s="10"/>
      <c r="O233" s="10"/>
      <c r="P233" s="10"/>
      <c r="Q233" s="13"/>
    </row>
    <row r="234" spans="1:17">
      <c r="A234" s="6" t="s">
        <v>1520</v>
      </c>
      <c r="B234" s="6" t="s">
        <v>955</v>
      </c>
      <c r="C234" s="6" t="s">
        <v>238</v>
      </c>
      <c r="D234" s="9" t="s">
        <v>151</v>
      </c>
      <c r="E234" s="22" t="s">
        <v>968</v>
      </c>
      <c r="F234" s="22">
        <f>(4 - 1)*32 + 26</f>
        <v>122</v>
      </c>
      <c r="G234" s="9" t="s">
        <v>661</v>
      </c>
      <c r="H234" s="30" t="s">
        <v>1046</v>
      </c>
      <c r="I234" s="9" t="s">
        <v>1188</v>
      </c>
      <c r="J234" s="9"/>
      <c r="K234" s="9"/>
      <c r="L234" s="9"/>
      <c r="M234" s="27" t="s">
        <v>1170</v>
      </c>
      <c r="N234" s="9"/>
      <c r="O234" s="9"/>
      <c r="P234" s="9"/>
      <c r="Q234" s="13"/>
    </row>
    <row r="235" spans="1:17">
      <c r="A235" s="24" t="s">
        <v>1521</v>
      </c>
      <c r="B235" s="7" t="s">
        <v>908</v>
      </c>
      <c r="C235" s="24"/>
      <c r="D235" s="25"/>
      <c r="E235" s="28" t="s">
        <v>961</v>
      </c>
      <c r="F235" s="21">
        <f>(3 - 1)*32 + 0</f>
        <v>64</v>
      </c>
      <c r="G235" s="25"/>
      <c r="H235" s="25" t="s">
        <v>1052</v>
      </c>
      <c r="I235" s="30" t="s">
        <v>1189</v>
      </c>
      <c r="J235" s="25"/>
      <c r="K235" s="25"/>
      <c r="L235" s="25"/>
      <c r="M235" s="27" t="s">
        <v>1171</v>
      </c>
      <c r="N235" s="25"/>
      <c r="O235" s="25"/>
      <c r="P235" s="25"/>
      <c r="Q235" s="13"/>
    </row>
    <row r="236" spans="1:17">
      <c r="A236" s="6" t="s">
        <v>1522</v>
      </c>
      <c r="B236" s="6" t="s">
        <v>956</v>
      </c>
      <c r="C236" s="6" t="s">
        <v>227</v>
      </c>
      <c r="D236" s="9" t="s">
        <v>150</v>
      </c>
      <c r="E236" s="22" t="s">
        <v>895</v>
      </c>
      <c r="F236" s="22">
        <f>(4 - 1)*32 + 25</f>
        <v>121</v>
      </c>
      <c r="G236" s="9" t="s">
        <v>660</v>
      </c>
      <c r="H236" s="30" t="s">
        <v>1047</v>
      </c>
      <c r="I236" s="9" t="s">
        <v>1190</v>
      </c>
      <c r="J236" s="9"/>
      <c r="K236" s="9"/>
      <c r="L236" s="9"/>
      <c r="M236" s="27" t="s">
        <v>1172</v>
      </c>
      <c r="N236" s="9"/>
      <c r="O236" s="9"/>
      <c r="P236" s="9"/>
    </row>
    <row r="237" spans="1:17">
      <c r="A237" s="7" t="s">
        <v>1523</v>
      </c>
      <c r="B237" s="7" t="s">
        <v>840</v>
      </c>
      <c r="C237" s="7"/>
      <c r="D237" s="10"/>
      <c r="E237" s="21"/>
      <c r="F237" s="19"/>
      <c r="G237" s="10"/>
      <c r="H237" s="10"/>
      <c r="I237" s="10"/>
      <c r="J237" s="10"/>
      <c r="K237" s="10"/>
      <c r="L237" s="10"/>
      <c r="M237" s="10"/>
      <c r="N237" s="10"/>
      <c r="O237" s="10"/>
      <c r="P237" s="10"/>
    </row>
    <row r="238" spans="1:17">
      <c r="A238" s="6" t="s">
        <v>1524</v>
      </c>
      <c r="B238" s="6" t="s">
        <v>957</v>
      </c>
      <c r="C238" s="6" t="s">
        <v>217</v>
      </c>
      <c r="D238" s="9" t="s">
        <v>149</v>
      </c>
      <c r="E238" s="22" t="s">
        <v>967</v>
      </c>
      <c r="F238" s="22">
        <f>(4 - 1)*32 + 23</f>
        <v>119</v>
      </c>
      <c r="G238" s="9" t="s">
        <v>659</v>
      </c>
      <c r="H238" s="30" t="s">
        <v>1048</v>
      </c>
      <c r="I238" s="9" t="s">
        <v>1191</v>
      </c>
      <c r="J238" s="9"/>
      <c r="K238" s="9"/>
      <c r="L238" s="9" t="s">
        <v>1181</v>
      </c>
      <c r="M238" s="27" t="s">
        <v>1173</v>
      </c>
      <c r="N238" s="9"/>
      <c r="O238" s="9"/>
      <c r="P238" s="9"/>
    </row>
    <row r="239" spans="1:17">
      <c r="A239" s="7" t="s">
        <v>1525</v>
      </c>
      <c r="B239" s="7" t="s">
        <v>908</v>
      </c>
      <c r="C239" s="7"/>
      <c r="D239" s="10"/>
      <c r="E239" s="21" t="s">
        <v>963</v>
      </c>
      <c r="F239" s="21">
        <f>(3 - 1)*32 + 6</f>
        <v>70</v>
      </c>
      <c r="G239" s="10"/>
      <c r="H239" s="10" t="s">
        <v>1053</v>
      </c>
      <c r="I239" s="30" t="s">
        <v>1192</v>
      </c>
      <c r="J239" s="10"/>
      <c r="K239" s="10"/>
      <c r="L239" s="10"/>
      <c r="M239" s="27" t="s">
        <v>1174</v>
      </c>
      <c r="N239" s="10"/>
      <c r="O239" s="10"/>
      <c r="P239" s="10"/>
    </row>
    <row r="240" spans="1:17">
      <c r="A240" s="6" t="s">
        <v>1526</v>
      </c>
      <c r="B240" s="6" t="s">
        <v>958</v>
      </c>
      <c r="C240" s="6" t="s">
        <v>204</v>
      </c>
      <c r="D240" s="9" t="s">
        <v>59</v>
      </c>
      <c r="E240" s="22" t="s">
        <v>896</v>
      </c>
      <c r="F240" s="22">
        <f>(4 - 1)*32 + 21</f>
        <v>117</v>
      </c>
      <c r="G240" s="9" t="s">
        <v>656</v>
      </c>
      <c r="H240" s="9" t="s">
        <v>1049</v>
      </c>
      <c r="I240" s="9" t="s">
        <v>1193</v>
      </c>
      <c r="J240" s="9" t="s">
        <v>1184</v>
      </c>
      <c r="K240" s="9" t="s">
        <v>1182</v>
      </c>
      <c r="L240" s="9" t="s">
        <v>1006</v>
      </c>
      <c r="M240" s="27" t="s">
        <v>1175</v>
      </c>
      <c r="N240" s="9"/>
      <c r="O240" s="9"/>
      <c r="P240" s="9"/>
    </row>
    <row r="241" spans="1:17">
      <c r="A241" s="24" t="s">
        <v>1527</v>
      </c>
      <c r="B241" s="7" t="s">
        <v>908</v>
      </c>
      <c r="C241" s="24"/>
      <c r="D241" s="25"/>
      <c r="E241" s="28" t="s">
        <v>964</v>
      </c>
      <c r="F241" s="21">
        <f>(3 - 1)*32 + 7</f>
        <v>71</v>
      </c>
      <c r="G241" s="25"/>
      <c r="H241" s="25" t="s">
        <v>1054</v>
      </c>
      <c r="I241" s="30" t="s">
        <v>1194</v>
      </c>
      <c r="J241" s="25"/>
      <c r="K241" s="25"/>
      <c r="L241" s="25"/>
      <c r="M241" s="27" t="s">
        <v>1176</v>
      </c>
      <c r="N241" s="25"/>
      <c r="O241" s="25"/>
      <c r="P241" s="25"/>
    </row>
    <row r="242" spans="1:17">
      <c r="A242" s="6" t="s">
        <v>1528</v>
      </c>
      <c r="B242" s="6" t="s">
        <v>959</v>
      </c>
      <c r="C242" s="6" t="s">
        <v>210</v>
      </c>
      <c r="D242" s="9" t="s">
        <v>55</v>
      </c>
      <c r="E242" s="22" t="s">
        <v>897</v>
      </c>
      <c r="F242" s="22">
        <f>(4 - 1)*32 + 22</f>
        <v>118</v>
      </c>
      <c r="G242" s="9" t="s">
        <v>657</v>
      </c>
      <c r="H242" s="9" t="s">
        <v>1050</v>
      </c>
      <c r="I242" s="9" t="s">
        <v>1195</v>
      </c>
      <c r="J242" s="9"/>
      <c r="K242" s="9"/>
      <c r="L242" s="9" t="s">
        <v>1004</v>
      </c>
      <c r="M242" s="27" t="s">
        <v>1177</v>
      </c>
      <c r="N242" s="9"/>
      <c r="O242" s="9"/>
      <c r="P242" s="9"/>
    </row>
    <row r="243" spans="1:17">
      <c r="A243" s="7" t="s">
        <v>1529</v>
      </c>
      <c r="B243" s="7" t="s">
        <v>908</v>
      </c>
      <c r="C243" s="7"/>
      <c r="D243" s="10"/>
      <c r="E243" s="21" t="s">
        <v>965</v>
      </c>
      <c r="F243" s="21">
        <f>(3 - 1)*32 + 8</f>
        <v>72</v>
      </c>
      <c r="G243" s="10"/>
      <c r="H243" s="10" t="s">
        <v>1055</v>
      </c>
      <c r="I243" s="30" t="s">
        <v>1196</v>
      </c>
      <c r="J243" s="10" t="s">
        <v>1185</v>
      </c>
      <c r="K243" s="10"/>
      <c r="L243" s="10"/>
      <c r="M243" s="27" t="s">
        <v>1178</v>
      </c>
      <c r="N243" s="10"/>
      <c r="O243" s="10"/>
      <c r="P243" s="10"/>
    </row>
    <row r="244" spans="1:17">
      <c r="A244" s="6" t="s">
        <v>1530</v>
      </c>
      <c r="B244" s="6" t="s">
        <v>960</v>
      </c>
      <c r="C244" s="6" t="s">
        <v>248</v>
      </c>
      <c r="D244" s="9" t="s">
        <v>152</v>
      </c>
      <c r="E244" s="22" t="s">
        <v>264</v>
      </c>
      <c r="F244" s="22">
        <f>(4 - 1)*32 + 27</f>
        <v>123</v>
      </c>
      <c r="G244" s="9" t="s">
        <v>662</v>
      </c>
      <c r="H244" s="30" t="s">
        <v>264</v>
      </c>
      <c r="I244" s="9" t="s">
        <v>263</v>
      </c>
      <c r="J244" s="9"/>
      <c r="K244" s="9"/>
      <c r="L244" s="9"/>
      <c r="M244" s="27" t="s">
        <v>1179</v>
      </c>
      <c r="N244" s="9"/>
      <c r="O244" s="9"/>
      <c r="P244" s="9"/>
    </row>
    <row r="245" spans="1:17">
      <c r="A245" s="7" t="s">
        <v>1531</v>
      </c>
      <c r="B245" s="7" t="s">
        <v>908</v>
      </c>
      <c r="C245" s="7"/>
      <c r="D245" s="10"/>
      <c r="E245" s="21" t="s">
        <v>966</v>
      </c>
      <c r="F245" s="21">
        <f>(3 - 1)*32 + 9</f>
        <v>73</v>
      </c>
      <c r="G245" s="10"/>
      <c r="H245" s="10" t="s">
        <v>1056</v>
      </c>
      <c r="I245" s="30" t="s">
        <v>1197</v>
      </c>
      <c r="J245" s="10" t="s">
        <v>1186</v>
      </c>
      <c r="K245" s="10"/>
      <c r="L245" s="10"/>
      <c r="M245" s="27" t="s">
        <v>1076</v>
      </c>
      <c r="N245" s="10"/>
      <c r="O245" s="10"/>
      <c r="P245" s="10"/>
    </row>
    <row r="246" spans="1:17">
      <c r="A246" s="6" t="s">
        <v>1533</v>
      </c>
      <c r="B246" s="6" t="s">
        <v>856</v>
      </c>
      <c r="C246" s="6"/>
      <c r="D246" s="9"/>
      <c r="E246" s="22" t="s">
        <v>856</v>
      </c>
      <c r="F246" s="18"/>
      <c r="G246" s="9"/>
      <c r="H246" s="9"/>
      <c r="I246" s="9"/>
      <c r="J246" s="9"/>
      <c r="K246" s="9"/>
      <c r="L246" s="9"/>
      <c r="M246" s="6"/>
      <c r="N246" s="9"/>
      <c r="O246" s="9"/>
      <c r="P246" s="9"/>
      <c r="Q246" s="15" t="s">
        <v>370</v>
      </c>
    </row>
    <row r="247" spans="1:17">
      <c r="A247" s="24" t="s">
        <v>1534</v>
      </c>
      <c r="B247" s="24" t="s">
        <v>820</v>
      </c>
      <c r="C247" s="24" t="s">
        <v>518</v>
      </c>
      <c r="D247" s="25" t="s">
        <v>512</v>
      </c>
      <c r="E247" s="28" t="s">
        <v>820</v>
      </c>
      <c r="F247" s="26"/>
      <c r="G247" s="25" t="s">
        <v>751</v>
      </c>
      <c r="H247" s="25"/>
      <c r="I247" s="25"/>
      <c r="J247" s="25"/>
      <c r="K247" s="25"/>
      <c r="L247" s="25"/>
      <c r="M247" s="24"/>
      <c r="N247" s="25"/>
      <c r="O247" s="25"/>
      <c r="P247" s="25"/>
      <c r="Q247" s="15" t="s">
        <v>370</v>
      </c>
    </row>
    <row r="248" spans="1:17">
      <c r="A248" s="6" t="s">
        <v>1535</v>
      </c>
      <c r="B248" s="6" t="s">
        <v>857</v>
      </c>
      <c r="C248" s="6"/>
      <c r="D248" s="9"/>
      <c r="E248" s="22" t="s">
        <v>857</v>
      </c>
      <c r="F248" s="18"/>
      <c r="G248" s="9"/>
      <c r="H248" s="9"/>
      <c r="I248" s="9"/>
      <c r="J248" s="9"/>
      <c r="K248" s="9"/>
      <c r="L248" s="9"/>
      <c r="M248" s="6"/>
      <c r="N248" s="9"/>
      <c r="O248" s="9"/>
      <c r="P248" s="9"/>
      <c r="Q248" s="15" t="s">
        <v>370</v>
      </c>
    </row>
    <row r="249" spans="1:17">
      <c r="A249" s="7" t="s">
        <v>1536</v>
      </c>
      <c r="B249" s="7" t="s">
        <v>821</v>
      </c>
      <c r="C249" s="7" t="s">
        <v>519</v>
      </c>
      <c r="D249" s="10" t="s">
        <v>513</v>
      </c>
      <c r="E249" s="21" t="s">
        <v>821</v>
      </c>
      <c r="F249" s="19"/>
      <c r="G249" s="10" t="s">
        <v>752</v>
      </c>
      <c r="H249" s="10"/>
      <c r="I249" s="10"/>
      <c r="J249" s="10"/>
      <c r="K249" s="10"/>
      <c r="L249" s="10"/>
      <c r="M249" s="7"/>
      <c r="N249" s="10"/>
      <c r="O249" s="10"/>
      <c r="P249" s="10"/>
      <c r="Q249" s="15" t="s">
        <v>370</v>
      </c>
    </row>
    <row r="250" spans="1:17">
      <c r="A250" s="6" t="s">
        <v>1537</v>
      </c>
      <c r="B250" s="6" t="s">
        <v>840</v>
      </c>
      <c r="C250" s="6"/>
      <c r="D250" s="9"/>
      <c r="E250" s="22"/>
      <c r="F250" s="18"/>
      <c r="G250" s="9"/>
      <c r="H250" s="9"/>
      <c r="I250" s="9"/>
      <c r="J250" s="9"/>
      <c r="K250" s="9"/>
      <c r="L250" s="9"/>
      <c r="M250" s="6"/>
      <c r="N250" s="9"/>
      <c r="O250" s="9"/>
      <c r="P250" s="9"/>
    </row>
    <row r="251" spans="1:17">
      <c r="A251" s="7" t="s">
        <v>1538</v>
      </c>
      <c r="B251" s="7" t="s">
        <v>840</v>
      </c>
      <c r="C251" s="7"/>
      <c r="D251" s="10"/>
      <c r="E251" s="21"/>
      <c r="F251" s="19"/>
      <c r="G251" s="10"/>
      <c r="H251" s="10"/>
      <c r="I251" s="10"/>
      <c r="J251" s="10"/>
      <c r="K251" s="10"/>
      <c r="L251" s="10"/>
      <c r="M251" s="7"/>
      <c r="N251" s="10"/>
      <c r="O251" s="10"/>
      <c r="P251" s="10"/>
    </row>
    <row r="252" spans="1:17">
      <c r="A252" s="6" t="s">
        <v>1539</v>
      </c>
      <c r="B252" s="6" t="s">
        <v>806</v>
      </c>
      <c r="C252" s="6" t="s">
        <v>492</v>
      </c>
      <c r="D252" s="9" t="s">
        <v>147</v>
      </c>
      <c r="E252" s="22" t="s">
        <v>806</v>
      </c>
      <c r="F252" s="18"/>
      <c r="G252" s="9" t="s">
        <v>770</v>
      </c>
      <c r="H252" s="9"/>
      <c r="I252" s="9"/>
      <c r="J252" s="9"/>
      <c r="K252" s="9"/>
      <c r="L252" s="9"/>
      <c r="M252" s="6"/>
      <c r="N252" s="9"/>
      <c r="O252" s="9"/>
      <c r="P252" s="9"/>
      <c r="Q252" s="15" t="s">
        <v>370</v>
      </c>
    </row>
    <row r="253" spans="1:17">
      <c r="A253" s="24" t="s">
        <v>1540</v>
      </c>
      <c r="B253" s="24" t="s">
        <v>818</v>
      </c>
      <c r="C253" s="24" t="s">
        <v>516</v>
      </c>
      <c r="D253" s="25" t="s">
        <v>510</v>
      </c>
      <c r="E253" s="28" t="s">
        <v>818</v>
      </c>
      <c r="F253" s="26"/>
      <c r="G253" s="25" t="s">
        <v>748</v>
      </c>
      <c r="H253" s="25"/>
      <c r="I253" s="25"/>
      <c r="J253" s="25"/>
      <c r="K253" s="25"/>
      <c r="L253" s="25"/>
      <c r="M253" s="24"/>
      <c r="N253" s="25"/>
      <c r="O253" s="25"/>
      <c r="P253" s="25"/>
      <c r="Q253" s="15" t="s">
        <v>370</v>
      </c>
    </row>
    <row r="254" spans="1:17">
      <c r="A254" s="6" t="s">
        <v>1541</v>
      </c>
      <c r="B254" s="6" t="s">
        <v>807</v>
      </c>
      <c r="C254" s="6" t="s">
        <v>493</v>
      </c>
      <c r="D254" s="9" t="s">
        <v>147</v>
      </c>
      <c r="E254" s="22" t="s">
        <v>807</v>
      </c>
      <c r="F254" s="18"/>
      <c r="G254" s="9" t="s">
        <v>769</v>
      </c>
      <c r="H254" s="9"/>
      <c r="I254" s="9"/>
      <c r="J254" s="9"/>
      <c r="K254" s="9"/>
      <c r="L254" s="9"/>
      <c r="M254" s="6"/>
      <c r="N254" s="9"/>
      <c r="O254" s="9"/>
      <c r="P254" s="9"/>
      <c r="Q254" s="15" t="s">
        <v>370</v>
      </c>
    </row>
    <row r="255" spans="1:17">
      <c r="A255" s="7" t="s">
        <v>1542</v>
      </c>
      <c r="B255" s="7" t="s">
        <v>819</v>
      </c>
      <c r="C255" s="7" t="s">
        <v>517</v>
      </c>
      <c r="D255" s="10" t="s">
        <v>511</v>
      </c>
      <c r="E255" s="21" t="s">
        <v>819</v>
      </c>
      <c r="F255" s="19"/>
      <c r="G255" s="10" t="s">
        <v>747</v>
      </c>
      <c r="H255" s="10"/>
      <c r="I255" s="10"/>
      <c r="J255" s="10"/>
      <c r="K255" s="10"/>
      <c r="L255" s="10"/>
      <c r="M255" s="7"/>
      <c r="N255" s="10"/>
      <c r="O255" s="10"/>
      <c r="P255" s="10"/>
      <c r="Q255" s="15" t="s">
        <v>370</v>
      </c>
    </row>
    <row r="256" spans="1:17">
      <c r="A256" s="6" t="s">
        <v>1543</v>
      </c>
      <c r="B256" s="6" t="s">
        <v>840</v>
      </c>
      <c r="C256" s="6"/>
      <c r="D256" s="9"/>
      <c r="E256" s="22"/>
      <c r="F256" s="18"/>
      <c r="G256" s="9"/>
      <c r="H256" s="9"/>
      <c r="I256" s="9"/>
      <c r="J256" s="9"/>
      <c r="K256" s="9"/>
      <c r="L256" s="9"/>
      <c r="M256" s="6"/>
      <c r="N256" s="9"/>
      <c r="O256" s="9"/>
      <c r="P256" s="9"/>
    </row>
    <row r="257" spans="1:17">
      <c r="A257" s="7" t="s">
        <v>1544</v>
      </c>
      <c r="B257" s="7" t="s">
        <v>840</v>
      </c>
      <c r="C257" s="7"/>
      <c r="D257" s="10"/>
      <c r="E257" s="21"/>
      <c r="F257" s="19"/>
      <c r="G257" s="10"/>
      <c r="H257" s="10"/>
      <c r="I257" s="10"/>
      <c r="J257" s="10"/>
      <c r="K257" s="10"/>
      <c r="L257" s="10"/>
      <c r="M257" s="7"/>
      <c r="N257" s="10"/>
      <c r="O257" s="10"/>
      <c r="P257" s="10"/>
    </row>
    <row r="258" spans="1:17">
      <c r="A258" s="6" t="s">
        <v>1545</v>
      </c>
      <c r="B258" s="6" t="s">
        <v>858</v>
      </c>
      <c r="C258" s="6"/>
      <c r="D258" s="9"/>
      <c r="E258" s="22" t="s">
        <v>858</v>
      </c>
      <c r="F258" s="18"/>
      <c r="G258" s="9"/>
      <c r="H258" s="9"/>
      <c r="I258" s="9"/>
      <c r="J258" s="9"/>
      <c r="K258" s="9"/>
      <c r="L258" s="9"/>
      <c r="M258" s="6"/>
      <c r="N258" s="9"/>
      <c r="O258" s="9"/>
      <c r="P258" s="9"/>
      <c r="Q258" s="15" t="s">
        <v>370</v>
      </c>
    </row>
    <row r="259" spans="1:17">
      <c r="A259" s="24" t="s">
        <v>1546</v>
      </c>
      <c r="B259" s="24" t="s">
        <v>816</v>
      </c>
      <c r="C259" s="24" t="s">
        <v>514</v>
      </c>
      <c r="D259" s="25" t="s">
        <v>508</v>
      </c>
      <c r="E259" s="28" t="s">
        <v>816</v>
      </c>
      <c r="F259" s="26"/>
      <c r="G259" s="25" t="s">
        <v>749</v>
      </c>
      <c r="H259" s="25"/>
      <c r="I259" s="25"/>
      <c r="J259" s="25"/>
      <c r="K259" s="25"/>
      <c r="L259" s="25"/>
      <c r="M259" s="24"/>
      <c r="N259" s="25"/>
      <c r="O259" s="25"/>
      <c r="P259" s="25"/>
      <c r="Q259" s="15" t="s">
        <v>370</v>
      </c>
    </row>
    <row r="260" spans="1:17">
      <c r="A260" s="6" t="s">
        <v>1547</v>
      </c>
      <c r="B260" s="6" t="s">
        <v>859</v>
      </c>
      <c r="C260" s="6"/>
      <c r="D260" s="9"/>
      <c r="E260" s="22" t="s">
        <v>859</v>
      </c>
      <c r="F260" s="18"/>
      <c r="G260" s="9"/>
      <c r="H260" s="9"/>
      <c r="I260" s="9"/>
      <c r="J260" s="9"/>
      <c r="K260" s="9"/>
      <c r="L260" s="9"/>
      <c r="M260" s="6"/>
      <c r="N260" s="9"/>
      <c r="O260" s="9"/>
      <c r="P260" s="9"/>
      <c r="Q260" s="15" t="s">
        <v>370</v>
      </c>
    </row>
    <row r="261" spans="1:17">
      <c r="A261" s="7" t="s">
        <v>1548</v>
      </c>
      <c r="B261" s="7" t="s">
        <v>817</v>
      </c>
      <c r="C261" s="7" t="s">
        <v>515</v>
      </c>
      <c r="D261" s="10" t="s">
        <v>509</v>
      </c>
      <c r="E261" s="21" t="s">
        <v>817</v>
      </c>
      <c r="F261" s="19"/>
      <c r="G261" s="10" t="s">
        <v>750</v>
      </c>
      <c r="H261" s="10"/>
      <c r="I261" s="10"/>
      <c r="J261" s="10"/>
      <c r="K261" s="10"/>
      <c r="L261" s="10"/>
      <c r="M261" s="7"/>
      <c r="N261" s="10"/>
      <c r="O261" s="10"/>
      <c r="P261" s="10"/>
      <c r="Q261" s="15" t="s">
        <v>370</v>
      </c>
    </row>
    <row r="262" spans="1:17">
      <c r="A262" s="6" t="s">
        <v>1549</v>
      </c>
      <c r="B262" s="6" t="s">
        <v>840</v>
      </c>
      <c r="C262" s="6"/>
      <c r="D262" s="9"/>
      <c r="E262" s="22"/>
      <c r="F262" s="18"/>
      <c r="G262" s="9"/>
      <c r="H262" s="9"/>
      <c r="I262" s="9"/>
      <c r="J262" s="9"/>
      <c r="K262" s="9"/>
      <c r="L262" s="9"/>
      <c r="M262" s="6"/>
      <c r="N262" s="9"/>
      <c r="O262" s="9"/>
      <c r="P262" s="9"/>
    </row>
    <row r="263" spans="1:17">
      <c r="A263" s="7" t="s">
        <v>1550</v>
      </c>
      <c r="B263" s="7" t="s">
        <v>840</v>
      </c>
      <c r="C263" s="7"/>
      <c r="D263" s="10"/>
      <c r="E263" s="21"/>
      <c r="F263" s="19"/>
      <c r="G263" s="10"/>
      <c r="H263" s="10"/>
      <c r="I263" s="10"/>
      <c r="J263" s="10"/>
      <c r="K263" s="10"/>
      <c r="L263" s="10"/>
      <c r="M263" s="7"/>
      <c r="N263" s="10"/>
      <c r="O263" s="10"/>
      <c r="P263" s="10"/>
    </row>
    <row r="264" spans="1:17">
      <c r="A264" s="6" t="s">
        <v>1551</v>
      </c>
      <c r="B264" s="6" t="s">
        <v>804</v>
      </c>
      <c r="C264" s="6" t="s">
        <v>497</v>
      </c>
      <c r="D264" s="9" t="s">
        <v>488</v>
      </c>
      <c r="E264" s="22" t="s">
        <v>804</v>
      </c>
      <c r="F264" s="18"/>
      <c r="G264" s="9" t="s">
        <v>772</v>
      </c>
      <c r="H264" s="9"/>
      <c r="I264" s="9"/>
      <c r="J264" s="9"/>
      <c r="K264" s="9"/>
      <c r="L264" s="9"/>
      <c r="M264" s="6"/>
      <c r="N264" s="9"/>
      <c r="O264" s="9"/>
      <c r="P264" s="9"/>
      <c r="Q264" s="15" t="s">
        <v>370</v>
      </c>
    </row>
    <row r="265" spans="1:17">
      <c r="A265" s="24" t="s">
        <v>1552</v>
      </c>
      <c r="B265" s="24" t="s">
        <v>814</v>
      </c>
      <c r="C265" s="24" t="s">
        <v>504</v>
      </c>
      <c r="D265" s="25" t="s">
        <v>506</v>
      </c>
      <c r="E265" s="28" t="s">
        <v>814</v>
      </c>
      <c r="F265" s="26"/>
      <c r="G265" s="25" t="s">
        <v>745</v>
      </c>
      <c r="H265" s="25"/>
      <c r="I265" s="25"/>
      <c r="J265" s="25"/>
      <c r="K265" s="25"/>
      <c r="L265" s="25"/>
      <c r="M265" s="24"/>
      <c r="N265" s="25"/>
      <c r="O265" s="25"/>
      <c r="P265" s="25"/>
      <c r="Q265" s="15" t="s">
        <v>370</v>
      </c>
    </row>
    <row r="266" spans="1:17">
      <c r="A266" s="6" t="s">
        <v>1553</v>
      </c>
      <c r="B266" s="6" t="s">
        <v>805</v>
      </c>
      <c r="C266" s="6" t="s">
        <v>498</v>
      </c>
      <c r="D266" s="9" t="s">
        <v>489</v>
      </c>
      <c r="E266" s="22" t="s">
        <v>805</v>
      </c>
      <c r="F266" s="18"/>
      <c r="G266" s="9" t="s">
        <v>771</v>
      </c>
      <c r="H266" s="9"/>
      <c r="I266" s="9"/>
      <c r="J266" s="9"/>
      <c r="K266" s="9"/>
      <c r="L266" s="9"/>
      <c r="M266" s="6"/>
      <c r="N266" s="9"/>
      <c r="O266" s="9"/>
      <c r="P266" s="9"/>
      <c r="Q266" s="15" t="s">
        <v>370</v>
      </c>
    </row>
    <row r="267" spans="1:17">
      <c r="A267" s="7" t="s">
        <v>1554</v>
      </c>
      <c r="B267" s="7" t="s">
        <v>815</v>
      </c>
      <c r="C267" s="7" t="s">
        <v>505</v>
      </c>
      <c r="D267" s="10" t="s">
        <v>507</v>
      </c>
      <c r="E267" s="21" t="s">
        <v>815</v>
      </c>
      <c r="F267" s="19"/>
      <c r="G267" s="10" t="s">
        <v>746</v>
      </c>
      <c r="H267" s="10"/>
      <c r="I267" s="10"/>
      <c r="J267" s="10"/>
      <c r="K267" s="10"/>
      <c r="L267" s="10"/>
      <c r="M267" s="7"/>
      <c r="N267" s="10"/>
      <c r="O267" s="10"/>
      <c r="P267" s="10"/>
      <c r="Q267" s="15" t="s">
        <v>370</v>
      </c>
    </row>
    <row r="268" spans="1:17">
      <c r="A268" s="6" t="s">
        <v>1555</v>
      </c>
      <c r="B268" s="6" t="s">
        <v>840</v>
      </c>
      <c r="C268" s="6"/>
      <c r="D268" s="9"/>
      <c r="E268" s="22"/>
      <c r="F268" s="18"/>
      <c r="G268" s="9"/>
      <c r="H268" s="9"/>
      <c r="I268" s="9"/>
      <c r="J268" s="9"/>
      <c r="K268" s="9"/>
      <c r="L268" s="9"/>
      <c r="M268" s="6"/>
      <c r="N268" s="9"/>
      <c r="O268" s="9"/>
      <c r="P268" s="9"/>
    </row>
    <row r="269" spans="1:17">
      <c r="A269" s="7" t="s">
        <v>1556</v>
      </c>
      <c r="B269" s="7" t="s">
        <v>840</v>
      </c>
      <c r="C269" s="7"/>
      <c r="D269" s="10"/>
      <c r="E269" s="21"/>
      <c r="F269" s="19"/>
      <c r="G269" s="10"/>
      <c r="H269" s="10"/>
      <c r="I269" s="10"/>
      <c r="J269" s="10"/>
      <c r="K269" s="10"/>
      <c r="L269" s="10"/>
      <c r="M269" s="7"/>
      <c r="N269" s="10"/>
      <c r="O269" s="10"/>
      <c r="P269" s="10"/>
    </row>
    <row r="270" spans="1:17">
      <c r="A270" s="6" t="s">
        <v>1557</v>
      </c>
      <c r="B270" s="6" t="s">
        <v>808</v>
      </c>
      <c r="C270" s="6" t="s">
        <v>490</v>
      </c>
      <c r="D270" s="9" t="s">
        <v>147</v>
      </c>
      <c r="E270" s="22" t="s">
        <v>808</v>
      </c>
      <c r="F270" s="18"/>
      <c r="G270" s="9" t="s">
        <v>768</v>
      </c>
      <c r="H270" s="9"/>
      <c r="I270" s="9"/>
      <c r="J270" s="9"/>
      <c r="K270" s="9"/>
      <c r="L270" s="9"/>
      <c r="M270" s="6"/>
      <c r="N270" s="9"/>
      <c r="O270" s="9"/>
      <c r="P270" s="9"/>
      <c r="Q270" s="15" t="s">
        <v>370</v>
      </c>
    </row>
    <row r="271" spans="1:17">
      <c r="A271" s="24" t="s">
        <v>1558</v>
      </c>
      <c r="B271" s="24" t="s">
        <v>812</v>
      </c>
      <c r="C271" s="24" t="s">
        <v>500</v>
      </c>
      <c r="D271" s="25" t="s">
        <v>501</v>
      </c>
      <c r="E271" s="28" t="s">
        <v>812</v>
      </c>
      <c r="F271" s="26"/>
      <c r="G271" s="25" t="s">
        <v>743</v>
      </c>
      <c r="H271" s="25"/>
      <c r="I271" s="25"/>
      <c r="J271" s="25"/>
      <c r="K271" s="25"/>
      <c r="L271" s="25"/>
      <c r="M271" s="24"/>
      <c r="N271" s="25"/>
      <c r="O271" s="25"/>
      <c r="P271" s="25"/>
      <c r="Q271" s="15" t="s">
        <v>370</v>
      </c>
    </row>
    <row r="272" spans="1:17">
      <c r="A272" s="6" t="s">
        <v>1559</v>
      </c>
      <c r="B272" s="6" t="s">
        <v>809</v>
      </c>
      <c r="C272" s="6" t="s">
        <v>491</v>
      </c>
      <c r="D272" s="9" t="s">
        <v>147</v>
      </c>
      <c r="E272" s="22" t="s">
        <v>809</v>
      </c>
      <c r="F272" s="18"/>
      <c r="G272" s="9" t="s">
        <v>767</v>
      </c>
      <c r="H272" s="9"/>
      <c r="I272" s="9"/>
      <c r="J272" s="9"/>
      <c r="K272" s="9"/>
      <c r="L272" s="9"/>
      <c r="M272" s="6"/>
      <c r="N272" s="9"/>
      <c r="O272" s="9"/>
      <c r="P272" s="9"/>
      <c r="Q272" s="15" t="s">
        <v>370</v>
      </c>
    </row>
    <row r="273" spans="1:17">
      <c r="A273" s="7" t="s">
        <v>1560</v>
      </c>
      <c r="B273" s="7" t="s">
        <v>813</v>
      </c>
      <c r="C273" s="7" t="s">
        <v>502</v>
      </c>
      <c r="D273" s="10" t="s">
        <v>503</v>
      </c>
      <c r="E273" s="21" t="s">
        <v>813</v>
      </c>
      <c r="F273" s="19"/>
      <c r="G273" s="10" t="s">
        <v>744</v>
      </c>
      <c r="H273" s="10"/>
      <c r="I273" s="10"/>
      <c r="J273" s="10"/>
      <c r="K273" s="10"/>
      <c r="L273" s="10"/>
      <c r="M273" s="7"/>
      <c r="N273" s="10"/>
      <c r="O273" s="10"/>
      <c r="P273" s="10"/>
      <c r="Q273" s="15" t="s">
        <v>370</v>
      </c>
    </row>
    <row r="274" spans="1:17">
      <c r="A274" s="6" t="s">
        <v>1561</v>
      </c>
      <c r="B274" s="6" t="s">
        <v>840</v>
      </c>
      <c r="C274" s="6"/>
      <c r="D274" s="9"/>
      <c r="E274" s="22"/>
      <c r="F274" s="18"/>
      <c r="G274" s="9"/>
      <c r="H274" s="9"/>
      <c r="I274" s="9"/>
      <c r="J274" s="9"/>
      <c r="K274" s="9"/>
      <c r="L274" s="9"/>
      <c r="M274" s="6"/>
      <c r="N274" s="9"/>
      <c r="O274" s="9"/>
      <c r="P274" s="9"/>
    </row>
    <row r="275" spans="1:17">
      <c r="A275" s="7" t="s">
        <v>1562</v>
      </c>
      <c r="B275" s="7" t="s">
        <v>840</v>
      </c>
      <c r="C275" s="7"/>
      <c r="D275" s="10"/>
      <c r="E275" s="21"/>
      <c r="F275" s="19"/>
      <c r="G275" s="10"/>
      <c r="H275" s="10"/>
      <c r="I275" s="10"/>
      <c r="J275" s="10"/>
      <c r="K275" s="10"/>
      <c r="L275" s="10"/>
      <c r="M275" s="7"/>
      <c r="N275" s="10"/>
      <c r="O275" s="10"/>
      <c r="P275" s="10"/>
    </row>
    <row r="276" spans="1:17">
      <c r="A276" s="6" t="s">
        <v>1563</v>
      </c>
      <c r="B276" s="6"/>
      <c r="C276" s="6"/>
      <c r="D276" s="9"/>
      <c r="E276" s="22"/>
      <c r="F276" s="18"/>
      <c r="G276" s="9"/>
      <c r="H276" s="9"/>
      <c r="I276" s="9"/>
      <c r="J276" s="9"/>
      <c r="K276" s="9"/>
      <c r="L276" s="9"/>
      <c r="M276" s="6"/>
      <c r="N276" s="9"/>
      <c r="O276" s="9"/>
      <c r="P276" s="9"/>
    </row>
    <row r="277" spans="1:17">
      <c r="A277" s="24" t="s">
        <v>1564</v>
      </c>
      <c r="B277" s="24" t="s">
        <v>826</v>
      </c>
      <c r="C277" s="24" t="s">
        <v>533</v>
      </c>
      <c r="D277" s="25" t="s">
        <v>539</v>
      </c>
      <c r="E277" s="28" t="s">
        <v>826</v>
      </c>
      <c r="F277" s="26"/>
      <c r="G277" s="25" t="s">
        <v>717</v>
      </c>
      <c r="H277" s="25"/>
      <c r="I277" s="25"/>
      <c r="J277" s="25"/>
      <c r="K277" s="25"/>
      <c r="L277" s="25"/>
      <c r="M277" s="24"/>
      <c r="N277" s="25"/>
      <c r="O277" s="25"/>
      <c r="P277" s="25"/>
      <c r="Q277" s="15" t="s">
        <v>370</v>
      </c>
    </row>
    <row r="278" spans="1:17">
      <c r="A278" s="6" t="s">
        <v>1565</v>
      </c>
      <c r="B278" s="6" t="s">
        <v>941</v>
      </c>
      <c r="C278" s="6" t="s">
        <v>183</v>
      </c>
      <c r="D278" s="9" t="s">
        <v>274</v>
      </c>
      <c r="E278" s="22" t="s">
        <v>17</v>
      </c>
      <c r="F278" s="22">
        <f>(5 - 1)*32 + 20</f>
        <v>148</v>
      </c>
      <c r="G278" s="9" t="s">
        <v>651</v>
      </c>
      <c r="H278" s="9" t="s">
        <v>17</v>
      </c>
      <c r="I278" s="9" t="s">
        <v>1073</v>
      </c>
      <c r="J278" s="30" t="s">
        <v>1074</v>
      </c>
      <c r="K278" s="9"/>
      <c r="L278" s="9"/>
      <c r="M278" s="27" t="s">
        <v>1075</v>
      </c>
      <c r="N278" s="9"/>
      <c r="O278" s="9"/>
      <c r="P278" s="9"/>
      <c r="Q278" s="11" t="s">
        <v>1491</v>
      </c>
    </row>
    <row r="279" spans="1:17">
      <c r="A279" s="7" t="s">
        <v>1566</v>
      </c>
      <c r="B279" s="7" t="s">
        <v>827</v>
      </c>
      <c r="C279" s="7" t="s">
        <v>532</v>
      </c>
      <c r="D279" s="10" t="s">
        <v>538</v>
      </c>
      <c r="E279" s="21" t="s">
        <v>827</v>
      </c>
      <c r="F279" s="19"/>
      <c r="G279" s="10" t="s">
        <v>718</v>
      </c>
      <c r="H279" s="10"/>
      <c r="I279" s="10"/>
      <c r="J279" s="10"/>
      <c r="K279" s="10"/>
      <c r="L279" s="10"/>
      <c r="M279" s="7"/>
      <c r="N279" s="10"/>
      <c r="O279" s="10"/>
      <c r="P279" s="10"/>
      <c r="Q279" s="15" t="s">
        <v>370</v>
      </c>
    </row>
    <row r="280" spans="1:17">
      <c r="A280" s="6" t="s">
        <v>1567</v>
      </c>
      <c r="B280" s="6" t="s">
        <v>840</v>
      </c>
      <c r="C280" s="6"/>
      <c r="D280" s="9"/>
      <c r="E280" s="22"/>
      <c r="F280" s="18"/>
      <c r="G280" s="9"/>
      <c r="H280" s="9"/>
      <c r="I280" s="9"/>
      <c r="J280" s="9"/>
      <c r="K280" s="9"/>
      <c r="L280" s="9"/>
      <c r="M280" s="6"/>
      <c r="N280" s="9"/>
      <c r="O280" s="9"/>
      <c r="P280" s="9"/>
    </row>
    <row r="281" spans="1:17">
      <c r="A281" s="7" t="s">
        <v>1568</v>
      </c>
      <c r="B281" s="7" t="s">
        <v>840</v>
      </c>
      <c r="C281" s="7"/>
      <c r="D281" s="10"/>
      <c r="E281" s="21"/>
      <c r="F281" s="19"/>
      <c r="G281" s="10"/>
      <c r="H281" s="10"/>
      <c r="I281" s="10"/>
      <c r="J281" s="10"/>
      <c r="K281" s="10"/>
      <c r="L281" s="10"/>
      <c r="M281" s="7"/>
      <c r="N281" s="10"/>
      <c r="O281" s="10"/>
      <c r="P281" s="10"/>
    </row>
    <row r="282" spans="1:17">
      <c r="A282" s="6" t="s">
        <v>1569</v>
      </c>
      <c r="B282" s="6" t="s">
        <v>823</v>
      </c>
      <c r="C282" s="6" t="s">
        <v>529</v>
      </c>
      <c r="D282" s="9" t="s">
        <v>535</v>
      </c>
      <c r="E282" s="22" t="s">
        <v>823</v>
      </c>
      <c r="F282" s="18"/>
      <c r="G282" s="9" t="s">
        <v>721</v>
      </c>
      <c r="H282" s="9"/>
      <c r="I282" s="9"/>
      <c r="J282" s="9"/>
      <c r="K282" s="9"/>
      <c r="L282" s="9"/>
      <c r="M282" s="6"/>
      <c r="N282" s="9"/>
      <c r="O282" s="9"/>
      <c r="P282" s="9"/>
      <c r="Q282" s="15" t="s">
        <v>370</v>
      </c>
    </row>
    <row r="283" spans="1:17">
      <c r="A283" s="24" t="s">
        <v>1570</v>
      </c>
      <c r="B283" s="24" t="s">
        <v>825</v>
      </c>
      <c r="C283" s="24" t="s">
        <v>531</v>
      </c>
      <c r="D283" s="25" t="s">
        <v>537</v>
      </c>
      <c r="E283" s="28" t="s">
        <v>825</v>
      </c>
      <c r="F283" s="26"/>
      <c r="G283" s="25" t="s">
        <v>719</v>
      </c>
      <c r="H283" s="25"/>
      <c r="I283" s="25"/>
      <c r="J283" s="25"/>
      <c r="K283" s="25"/>
      <c r="L283" s="25"/>
      <c r="M283" s="24"/>
      <c r="N283" s="25"/>
      <c r="O283" s="25"/>
      <c r="P283" s="25"/>
      <c r="Q283" s="15" t="s">
        <v>370</v>
      </c>
    </row>
    <row r="284" spans="1:17">
      <c r="A284" s="6" t="s">
        <v>1571</v>
      </c>
      <c r="B284" s="6" t="s">
        <v>822</v>
      </c>
      <c r="C284" s="6" t="s">
        <v>528</v>
      </c>
      <c r="D284" s="9" t="s">
        <v>534</v>
      </c>
      <c r="E284" s="22" t="s">
        <v>822</v>
      </c>
      <c r="F284" s="18"/>
      <c r="G284" s="9" t="s">
        <v>722</v>
      </c>
      <c r="H284" s="9"/>
      <c r="I284" s="9"/>
      <c r="J284" s="9"/>
      <c r="K284" s="9"/>
      <c r="L284" s="9"/>
      <c r="M284" s="6"/>
      <c r="N284" s="9"/>
      <c r="O284" s="9"/>
      <c r="P284" s="9"/>
      <c r="Q284" s="15" t="s">
        <v>370</v>
      </c>
    </row>
    <row r="285" spans="1:17">
      <c r="A285" s="7" t="s">
        <v>1572</v>
      </c>
      <c r="B285" s="7" t="s">
        <v>824</v>
      </c>
      <c r="C285" s="7" t="s">
        <v>530</v>
      </c>
      <c r="D285" s="10" t="s">
        <v>536</v>
      </c>
      <c r="E285" s="21" t="s">
        <v>824</v>
      </c>
      <c r="F285" s="19"/>
      <c r="G285" s="10" t="s">
        <v>720</v>
      </c>
      <c r="H285" s="10"/>
      <c r="I285" s="10"/>
      <c r="J285" s="10"/>
      <c r="K285" s="10"/>
      <c r="L285" s="10"/>
      <c r="M285" s="7"/>
      <c r="N285" s="10"/>
      <c r="O285" s="10"/>
      <c r="P285" s="10"/>
      <c r="Q285" s="15" t="s">
        <v>370</v>
      </c>
    </row>
    <row r="286" spans="1:17">
      <c r="A286" s="6" t="s">
        <v>778</v>
      </c>
      <c r="B286" s="6"/>
      <c r="C286" s="6" t="s">
        <v>376</v>
      </c>
      <c r="D286" s="9" t="s">
        <v>374</v>
      </c>
      <c r="E286" s="22"/>
      <c r="F286" s="18"/>
      <c r="G286" s="9" t="s">
        <v>731</v>
      </c>
      <c r="H286" s="9"/>
      <c r="I286" s="9"/>
      <c r="J286" s="9"/>
      <c r="K286" s="9"/>
      <c r="L286" s="9"/>
      <c r="M286" s="6"/>
      <c r="N286" s="9"/>
      <c r="O286" s="9"/>
      <c r="P286" s="9"/>
      <c r="Q286" s="15" t="s">
        <v>309</v>
      </c>
    </row>
    <row r="287" spans="1:17">
      <c r="A287" s="7" t="s">
        <v>778</v>
      </c>
      <c r="B287" s="7"/>
      <c r="C287" s="7" t="s">
        <v>377</v>
      </c>
      <c r="D287" s="10" t="s">
        <v>375</v>
      </c>
      <c r="E287" s="21"/>
      <c r="F287" s="19"/>
      <c r="G287" s="10" t="s">
        <v>732</v>
      </c>
      <c r="H287" s="10"/>
      <c r="I287" s="10"/>
      <c r="J287" s="10"/>
      <c r="K287" s="10"/>
      <c r="L287" s="10"/>
      <c r="M287" s="7"/>
      <c r="N287" s="10"/>
      <c r="O287" s="10"/>
      <c r="P287" s="10"/>
      <c r="Q287" s="15" t="s">
        <v>309</v>
      </c>
    </row>
    <row r="288" spans="1:17">
      <c r="A288" s="6" t="s">
        <v>778</v>
      </c>
      <c r="B288" s="6"/>
      <c r="C288" s="6" t="s">
        <v>379</v>
      </c>
      <c r="D288" s="9" t="s">
        <v>378</v>
      </c>
      <c r="E288" s="22"/>
      <c r="F288" s="18"/>
      <c r="G288" s="9" t="s">
        <v>734</v>
      </c>
      <c r="H288" s="9"/>
      <c r="I288" s="9"/>
      <c r="J288" s="9"/>
      <c r="K288" s="9"/>
      <c r="L288" s="9"/>
      <c r="M288" s="6"/>
      <c r="N288" s="9"/>
      <c r="O288" s="9"/>
      <c r="P288" s="9"/>
      <c r="Q288" s="15" t="s">
        <v>309</v>
      </c>
    </row>
    <row r="289" spans="1:17">
      <c r="A289" s="24" t="s">
        <v>778</v>
      </c>
      <c r="B289" s="24"/>
      <c r="C289" s="24" t="s">
        <v>381</v>
      </c>
      <c r="D289" s="25" t="s">
        <v>380</v>
      </c>
      <c r="E289" s="28"/>
      <c r="F289" s="26"/>
      <c r="G289" s="25" t="s">
        <v>736</v>
      </c>
      <c r="H289" s="25"/>
      <c r="I289" s="25"/>
      <c r="J289" s="25"/>
      <c r="K289" s="25"/>
      <c r="L289" s="25"/>
      <c r="M289" s="24"/>
      <c r="N289" s="25"/>
      <c r="O289" s="25"/>
      <c r="P289" s="25"/>
      <c r="Q289" s="15" t="s">
        <v>309</v>
      </c>
    </row>
    <row r="290" spans="1:17">
      <c r="A290" s="6" t="s">
        <v>778</v>
      </c>
      <c r="B290" s="6"/>
      <c r="C290" s="6" t="s">
        <v>359</v>
      </c>
      <c r="D290" s="9" t="s">
        <v>348</v>
      </c>
      <c r="E290" s="22"/>
      <c r="F290" s="18"/>
      <c r="G290" s="9" t="s">
        <v>373</v>
      </c>
      <c r="H290" s="9"/>
      <c r="I290" s="9"/>
      <c r="J290" s="9"/>
      <c r="K290" s="9"/>
      <c r="L290" s="9"/>
      <c r="M290" s="6"/>
      <c r="N290" s="9"/>
      <c r="O290" s="9"/>
      <c r="P290" s="9"/>
      <c r="Q290" s="15" t="s">
        <v>309</v>
      </c>
    </row>
    <row r="291" spans="1:17">
      <c r="A291" s="7" t="s">
        <v>778</v>
      </c>
      <c r="B291" s="7"/>
      <c r="C291" s="7" t="s">
        <v>360</v>
      </c>
      <c r="D291" s="10" t="s">
        <v>349</v>
      </c>
      <c r="E291" s="21"/>
      <c r="F291" s="19"/>
      <c r="G291" s="10" t="s">
        <v>373</v>
      </c>
      <c r="H291" s="10"/>
      <c r="I291" s="10"/>
      <c r="J291" s="10"/>
      <c r="K291" s="10"/>
      <c r="L291" s="10"/>
      <c r="M291" s="7"/>
      <c r="N291" s="10"/>
      <c r="O291" s="10"/>
      <c r="P291" s="10"/>
      <c r="Q291" s="15" t="s">
        <v>309</v>
      </c>
    </row>
    <row r="292" spans="1:17">
      <c r="A292" s="6" t="s">
        <v>778</v>
      </c>
      <c r="B292" s="6"/>
      <c r="C292" s="6" t="s">
        <v>361</v>
      </c>
      <c r="D292" s="9" t="s">
        <v>350</v>
      </c>
      <c r="E292" s="22"/>
      <c r="F292" s="18"/>
      <c r="G292" s="9" t="s">
        <v>373</v>
      </c>
      <c r="H292" s="9"/>
      <c r="I292" s="9"/>
      <c r="J292" s="9"/>
      <c r="K292" s="9"/>
      <c r="L292" s="9"/>
      <c r="M292" s="6"/>
      <c r="N292" s="9"/>
      <c r="O292" s="9"/>
      <c r="P292" s="9"/>
      <c r="Q292" s="15" t="s">
        <v>309</v>
      </c>
    </row>
    <row r="293" spans="1:17">
      <c r="A293" s="7" t="s">
        <v>778</v>
      </c>
      <c r="B293" s="7"/>
      <c r="C293" s="7" t="s">
        <v>362</v>
      </c>
      <c r="D293" s="10" t="s">
        <v>351</v>
      </c>
      <c r="E293" s="21"/>
      <c r="F293" s="19"/>
      <c r="G293" s="10" t="s">
        <v>373</v>
      </c>
      <c r="H293" s="10"/>
      <c r="I293" s="10"/>
      <c r="J293" s="10"/>
      <c r="K293" s="10"/>
      <c r="L293" s="10"/>
      <c r="M293" s="7"/>
      <c r="N293" s="10"/>
      <c r="O293" s="10"/>
      <c r="P293" s="10"/>
      <c r="Q293" s="15" t="s">
        <v>309</v>
      </c>
    </row>
    <row r="294" spans="1:17">
      <c r="A294" s="6" t="s">
        <v>778</v>
      </c>
      <c r="B294" s="6"/>
      <c r="C294" s="6" t="s">
        <v>363</v>
      </c>
      <c r="D294" s="9" t="s">
        <v>352</v>
      </c>
      <c r="E294" s="22"/>
      <c r="F294" s="18"/>
      <c r="G294" s="9" t="s">
        <v>373</v>
      </c>
      <c r="H294" s="9"/>
      <c r="I294" s="9"/>
      <c r="J294" s="9"/>
      <c r="K294" s="9"/>
      <c r="L294" s="9"/>
      <c r="M294" s="6"/>
      <c r="N294" s="9"/>
      <c r="O294" s="9"/>
      <c r="P294" s="9"/>
      <c r="Q294" s="15" t="s">
        <v>309</v>
      </c>
    </row>
    <row r="295" spans="1:17">
      <c r="A295" s="24" t="s">
        <v>778</v>
      </c>
      <c r="B295" s="24"/>
      <c r="C295" s="24" t="s">
        <v>364</v>
      </c>
      <c r="D295" s="25" t="s">
        <v>353</v>
      </c>
      <c r="E295" s="28"/>
      <c r="F295" s="26"/>
      <c r="G295" s="10" t="s">
        <v>373</v>
      </c>
      <c r="H295" s="25"/>
      <c r="I295" s="25"/>
      <c r="J295" s="25"/>
      <c r="K295" s="25"/>
      <c r="L295" s="25"/>
      <c r="M295" s="24"/>
      <c r="N295" s="25"/>
      <c r="O295" s="25"/>
      <c r="P295" s="25"/>
      <c r="Q295" s="15" t="s">
        <v>309</v>
      </c>
    </row>
    <row r="296" spans="1:17">
      <c r="A296" s="6" t="s">
        <v>778</v>
      </c>
      <c r="B296" s="6"/>
      <c r="C296" s="6" t="s">
        <v>365</v>
      </c>
      <c r="D296" s="9" t="s">
        <v>354</v>
      </c>
      <c r="E296" s="22"/>
      <c r="F296" s="18"/>
      <c r="G296" s="9" t="s">
        <v>373</v>
      </c>
      <c r="H296" s="9"/>
      <c r="I296" s="9"/>
      <c r="J296" s="9"/>
      <c r="K296" s="9"/>
      <c r="L296" s="9"/>
      <c r="M296" s="6"/>
      <c r="N296" s="9"/>
      <c r="O296" s="9"/>
      <c r="P296" s="9"/>
      <c r="Q296" s="15" t="s">
        <v>309</v>
      </c>
    </row>
    <row r="297" spans="1:17">
      <c r="A297" s="7" t="s">
        <v>778</v>
      </c>
      <c r="B297" s="7"/>
      <c r="C297" s="7" t="s">
        <v>366</v>
      </c>
      <c r="D297" s="10" t="s">
        <v>355</v>
      </c>
      <c r="E297" s="21"/>
      <c r="F297" s="19"/>
      <c r="G297" s="10" t="s">
        <v>373</v>
      </c>
      <c r="H297" s="10"/>
      <c r="I297" s="10"/>
      <c r="J297" s="10"/>
      <c r="K297" s="10"/>
      <c r="L297" s="10"/>
      <c r="M297" s="7"/>
      <c r="N297" s="10"/>
      <c r="O297" s="10"/>
      <c r="P297" s="10"/>
      <c r="Q297" s="15" t="s">
        <v>309</v>
      </c>
    </row>
    <row r="298" spans="1:17">
      <c r="A298" s="6" t="s">
        <v>778</v>
      </c>
      <c r="B298" s="6"/>
      <c r="C298" s="6" t="s">
        <v>367</v>
      </c>
      <c r="D298" s="9" t="s">
        <v>356</v>
      </c>
      <c r="E298" s="22"/>
      <c r="F298" s="18"/>
      <c r="G298" s="9" t="s">
        <v>373</v>
      </c>
      <c r="H298" s="9"/>
      <c r="I298" s="9"/>
      <c r="J298" s="9"/>
      <c r="K298" s="9"/>
      <c r="L298" s="9"/>
      <c r="M298" s="6"/>
      <c r="N298" s="9"/>
      <c r="O298" s="9"/>
      <c r="P298" s="9"/>
      <c r="Q298" s="15" t="s">
        <v>309</v>
      </c>
    </row>
    <row r="299" spans="1:17">
      <c r="A299" s="7" t="s">
        <v>778</v>
      </c>
      <c r="B299" s="7"/>
      <c r="C299" s="7" t="s">
        <v>368</v>
      </c>
      <c r="D299" s="10" t="s">
        <v>357</v>
      </c>
      <c r="E299" s="21"/>
      <c r="F299" s="19"/>
      <c r="G299" s="10" t="s">
        <v>373</v>
      </c>
      <c r="H299" s="10"/>
      <c r="I299" s="10"/>
      <c r="J299" s="10"/>
      <c r="K299" s="10"/>
      <c r="L299" s="10"/>
      <c r="M299" s="7"/>
      <c r="N299" s="10"/>
      <c r="O299" s="10"/>
      <c r="P299" s="10"/>
      <c r="Q299" s="15" t="s">
        <v>309</v>
      </c>
    </row>
    <row r="300" spans="1:17">
      <c r="A300" s="6" t="s">
        <v>778</v>
      </c>
      <c r="B300" s="6"/>
      <c r="C300" s="6" t="s">
        <v>369</v>
      </c>
      <c r="D300" s="9" t="s">
        <v>358</v>
      </c>
      <c r="E300" s="22"/>
      <c r="F300" s="18"/>
      <c r="G300" s="9" t="s">
        <v>373</v>
      </c>
      <c r="H300" s="9"/>
      <c r="I300" s="9"/>
      <c r="J300" s="9"/>
      <c r="K300" s="9"/>
      <c r="L300" s="9"/>
      <c r="M300" s="6"/>
      <c r="N300" s="9"/>
      <c r="O300" s="9"/>
      <c r="P300" s="9"/>
      <c r="Q300" s="15" t="s">
        <v>309</v>
      </c>
    </row>
    <row r="301" spans="1:17">
      <c r="A301" s="24" t="s">
        <v>778</v>
      </c>
      <c r="B301" s="24"/>
      <c r="C301" s="24" t="s">
        <v>392</v>
      </c>
      <c r="D301" s="25" t="s">
        <v>393</v>
      </c>
      <c r="E301" s="28"/>
      <c r="F301" s="26"/>
      <c r="G301" s="25" t="s">
        <v>398</v>
      </c>
      <c r="H301" s="25"/>
      <c r="I301" s="25"/>
      <c r="J301" s="25"/>
      <c r="K301" s="25"/>
      <c r="L301" s="25"/>
      <c r="M301" s="24"/>
      <c r="N301" s="25"/>
      <c r="O301" s="25"/>
      <c r="P301" s="25"/>
      <c r="Q301" s="15" t="s">
        <v>309</v>
      </c>
    </row>
    <row r="302" spans="1:17">
      <c r="A302" s="6" t="s">
        <v>778</v>
      </c>
      <c r="B302" s="6"/>
      <c r="C302" s="6" t="s">
        <v>395</v>
      </c>
      <c r="D302" s="9" t="s">
        <v>394</v>
      </c>
      <c r="E302" s="22"/>
      <c r="F302" s="18"/>
      <c r="G302" s="9" t="s">
        <v>398</v>
      </c>
      <c r="H302" s="9"/>
      <c r="I302" s="9"/>
      <c r="J302" s="9"/>
      <c r="K302" s="9"/>
      <c r="L302" s="9"/>
      <c r="M302" s="6"/>
      <c r="N302" s="9"/>
      <c r="O302" s="9"/>
      <c r="P302" s="9"/>
      <c r="Q302" s="15" t="s">
        <v>309</v>
      </c>
    </row>
    <row r="303" spans="1:17">
      <c r="A303" s="7" t="s">
        <v>778</v>
      </c>
      <c r="B303" s="7"/>
      <c r="C303" s="7" t="s">
        <v>388</v>
      </c>
      <c r="D303" s="10" t="s">
        <v>389</v>
      </c>
      <c r="E303" s="21"/>
      <c r="F303" s="19"/>
      <c r="G303" s="25" t="s">
        <v>398</v>
      </c>
      <c r="H303" s="10"/>
      <c r="I303" s="10"/>
      <c r="J303" s="10"/>
      <c r="K303" s="10"/>
      <c r="L303" s="10"/>
      <c r="M303" s="7"/>
      <c r="N303" s="10"/>
      <c r="O303" s="10"/>
      <c r="P303" s="10"/>
      <c r="Q303" s="15" t="s">
        <v>309</v>
      </c>
    </row>
    <row r="304" spans="1:17">
      <c r="A304" s="6" t="s">
        <v>778</v>
      </c>
      <c r="B304" s="6"/>
      <c r="C304" s="6" t="s">
        <v>390</v>
      </c>
      <c r="D304" s="9" t="s">
        <v>391</v>
      </c>
      <c r="E304" s="22"/>
      <c r="F304" s="18"/>
      <c r="G304" s="9" t="s">
        <v>398</v>
      </c>
      <c r="H304" s="9"/>
      <c r="I304" s="9"/>
      <c r="J304" s="9"/>
      <c r="K304" s="9"/>
      <c r="L304" s="9"/>
      <c r="M304" s="6"/>
      <c r="N304" s="9"/>
      <c r="O304" s="9"/>
      <c r="P304" s="9"/>
      <c r="Q304" s="15" t="s">
        <v>309</v>
      </c>
    </row>
    <row r="305" spans="1:17">
      <c r="A305" s="7" t="s">
        <v>778</v>
      </c>
      <c r="B305" s="7"/>
      <c r="C305" s="7" t="s">
        <v>403</v>
      </c>
      <c r="D305" s="10" t="s">
        <v>404</v>
      </c>
      <c r="E305" s="21"/>
      <c r="F305" s="19"/>
      <c r="G305" s="10" t="s">
        <v>427</v>
      </c>
      <c r="H305" s="10"/>
      <c r="I305" s="10"/>
      <c r="J305" s="10"/>
      <c r="K305" s="10"/>
      <c r="L305" s="10"/>
      <c r="M305" s="7"/>
      <c r="N305" s="10"/>
      <c r="O305" s="10"/>
      <c r="P305" s="10"/>
      <c r="Q305" s="15" t="s">
        <v>309</v>
      </c>
    </row>
    <row r="306" spans="1:17" s="11" customFormat="1">
      <c r="A306" s="6" t="s">
        <v>778</v>
      </c>
      <c r="B306" s="6"/>
      <c r="C306" s="6" t="s">
        <v>409</v>
      </c>
      <c r="D306" s="9" t="s">
        <v>405</v>
      </c>
      <c r="E306" s="22"/>
      <c r="F306" s="18"/>
      <c r="G306" s="9" t="s">
        <v>427</v>
      </c>
      <c r="H306" s="9"/>
      <c r="I306" s="9"/>
      <c r="J306" s="9"/>
      <c r="K306" s="9"/>
      <c r="L306" s="9"/>
      <c r="M306" s="6"/>
      <c r="N306" s="9"/>
      <c r="O306" s="9"/>
      <c r="P306" s="9"/>
      <c r="Q306" s="15" t="s">
        <v>309</v>
      </c>
    </row>
    <row r="307" spans="1:17" s="11" customFormat="1">
      <c r="A307" s="24" t="s">
        <v>778</v>
      </c>
      <c r="B307" s="24"/>
      <c r="C307" s="24" t="s">
        <v>410</v>
      </c>
      <c r="D307" s="25" t="s">
        <v>406</v>
      </c>
      <c r="E307" s="28"/>
      <c r="F307" s="26"/>
      <c r="G307" s="25" t="s">
        <v>427</v>
      </c>
      <c r="H307" s="25"/>
      <c r="I307" s="25"/>
      <c r="J307" s="25"/>
      <c r="K307" s="25"/>
      <c r="L307" s="25"/>
      <c r="M307" s="24"/>
      <c r="N307" s="25"/>
      <c r="O307" s="25"/>
      <c r="P307" s="25"/>
      <c r="Q307" s="15" t="s">
        <v>309</v>
      </c>
    </row>
    <row r="308" spans="1:17" s="11" customFormat="1">
      <c r="A308" s="6" t="s">
        <v>778</v>
      </c>
      <c r="B308" s="6"/>
      <c r="C308" s="6" t="s">
        <v>411</v>
      </c>
      <c r="D308" s="9" t="s">
        <v>407</v>
      </c>
      <c r="E308" s="22"/>
      <c r="F308" s="18"/>
      <c r="G308" s="9" t="s">
        <v>427</v>
      </c>
      <c r="H308" s="9"/>
      <c r="I308" s="9"/>
      <c r="J308" s="9"/>
      <c r="K308" s="9"/>
      <c r="L308" s="9"/>
      <c r="M308" s="6"/>
      <c r="N308" s="9"/>
      <c r="O308" s="9"/>
      <c r="P308" s="9"/>
      <c r="Q308" s="15" t="s">
        <v>309</v>
      </c>
    </row>
    <row r="309" spans="1:17" s="11" customFormat="1">
      <c r="A309" s="7" t="s">
        <v>778</v>
      </c>
      <c r="B309" s="7"/>
      <c r="C309" s="7" t="s">
        <v>419</v>
      </c>
      <c r="D309" s="10" t="s">
        <v>421</v>
      </c>
      <c r="E309" s="21"/>
      <c r="F309" s="19"/>
      <c r="G309" s="10" t="s">
        <v>647</v>
      </c>
      <c r="H309" s="10"/>
      <c r="I309" s="10"/>
      <c r="J309" s="10"/>
      <c r="K309" s="10"/>
      <c r="L309" s="10"/>
      <c r="M309" s="7"/>
      <c r="N309" s="10"/>
      <c r="O309" s="10"/>
      <c r="P309" s="10"/>
      <c r="Q309" s="15" t="s">
        <v>309</v>
      </c>
    </row>
    <row r="310" spans="1:17">
      <c r="A310" s="6" t="s">
        <v>778</v>
      </c>
      <c r="B310" s="6"/>
      <c r="C310" s="6" t="s">
        <v>420</v>
      </c>
      <c r="D310" s="9" t="s">
        <v>422</v>
      </c>
      <c r="E310" s="22"/>
      <c r="F310" s="18"/>
      <c r="G310" s="9" t="s">
        <v>648</v>
      </c>
      <c r="H310" s="9"/>
      <c r="I310" s="9"/>
      <c r="J310" s="9"/>
      <c r="K310" s="9"/>
      <c r="L310" s="9"/>
      <c r="M310" s="6"/>
      <c r="N310" s="9"/>
      <c r="O310" s="9"/>
      <c r="P310" s="9"/>
      <c r="Q310" s="15" t="s">
        <v>309</v>
      </c>
    </row>
    <row r="311" spans="1:17">
      <c r="A311" s="7" t="s">
        <v>778</v>
      </c>
      <c r="B311" s="7"/>
      <c r="C311" s="7" t="s">
        <v>199</v>
      </c>
      <c r="D311" s="10" t="s">
        <v>543</v>
      </c>
      <c r="E311" s="21"/>
      <c r="F311" s="19"/>
      <c r="G311" s="10" t="s">
        <v>631</v>
      </c>
      <c r="H311" s="10"/>
      <c r="I311" s="10"/>
      <c r="J311" s="10"/>
      <c r="K311" s="10"/>
      <c r="L311" s="10"/>
      <c r="M311" s="7"/>
      <c r="N311" s="10"/>
      <c r="O311" s="10"/>
      <c r="P311" s="10"/>
      <c r="Q311" s="15" t="s">
        <v>309</v>
      </c>
    </row>
    <row r="312" spans="1:17">
      <c r="A312" s="6" t="s">
        <v>778</v>
      </c>
      <c r="B312" s="6"/>
      <c r="C312" s="6" t="s">
        <v>200</v>
      </c>
      <c r="D312" s="9" t="s">
        <v>544</v>
      </c>
      <c r="E312" s="22"/>
      <c r="F312" s="18"/>
      <c r="G312" s="9" t="s">
        <v>636</v>
      </c>
      <c r="H312" s="9"/>
      <c r="I312" s="9"/>
      <c r="J312" s="9"/>
      <c r="K312" s="9"/>
      <c r="L312" s="9"/>
      <c r="M312" s="6"/>
      <c r="N312" s="9"/>
      <c r="O312" s="9"/>
      <c r="P312" s="9"/>
      <c r="Q312" s="15" t="s">
        <v>309</v>
      </c>
    </row>
    <row r="313" spans="1:17">
      <c r="A313" s="24" t="s">
        <v>778</v>
      </c>
      <c r="B313" s="24"/>
      <c r="C313" s="24" t="s">
        <v>201</v>
      </c>
      <c r="D313" s="25" t="s">
        <v>545</v>
      </c>
      <c r="E313" s="28"/>
      <c r="F313" s="26"/>
      <c r="G313" s="25" t="s">
        <v>633</v>
      </c>
      <c r="H313" s="25"/>
      <c r="I313" s="25"/>
      <c r="J313" s="25"/>
      <c r="K313" s="25"/>
      <c r="L313" s="25"/>
      <c r="M313" s="24"/>
      <c r="N313" s="25"/>
      <c r="O313" s="25"/>
      <c r="P313" s="25"/>
      <c r="Q313" s="15" t="s">
        <v>309</v>
      </c>
    </row>
    <row r="314" spans="1:17">
      <c r="A314" s="6" t="s">
        <v>778</v>
      </c>
      <c r="B314" s="6"/>
      <c r="C314" s="6" t="s">
        <v>202</v>
      </c>
      <c r="D314" s="9" t="s">
        <v>546</v>
      </c>
      <c r="E314" s="22"/>
      <c r="F314" s="18"/>
      <c r="G314" s="9" t="s">
        <v>637</v>
      </c>
      <c r="H314" s="9"/>
      <c r="I314" s="9"/>
      <c r="J314" s="9"/>
      <c r="K314" s="9"/>
      <c r="L314" s="9"/>
      <c r="M314" s="6"/>
      <c r="N314" s="9"/>
      <c r="O314" s="9"/>
      <c r="P314" s="9"/>
      <c r="Q314" s="15" t="s">
        <v>309</v>
      </c>
    </row>
    <row r="315" spans="1:17">
      <c r="A315" s="7" t="s">
        <v>778</v>
      </c>
      <c r="B315" s="7"/>
      <c r="C315" s="7" t="s">
        <v>203</v>
      </c>
      <c r="D315" s="10" t="s">
        <v>547</v>
      </c>
      <c r="E315" s="21"/>
      <c r="F315" s="19"/>
      <c r="G315" s="10" t="s">
        <v>634</v>
      </c>
      <c r="H315" s="10"/>
      <c r="I315" s="10"/>
      <c r="J315" s="10"/>
      <c r="K315" s="10"/>
      <c r="L315" s="10"/>
      <c r="M315" s="7"/>
      <c r="N315" s="10"/>
      <c r="O315" s="10"/>
      <c r="P315" s="10"/>
      <c r="Q315" s="15" t="s">
        <v>309</v>
      </c>
    </row>
    <row r="316" spans="1:17">
      <c r="A316" s="6" t="s">
        <v>778</v>
      </c>
      <c r="B316" s="6"/>
      <c r="C316" s="6" t="s">
        <v>160</v>
      </c>
      <c r="D316" s="9" t="s">
        <v>548</v>
      </c>
      <c r="E316" s="22"/>
      <c r="F316" s="18"/>
      <c r="G316" s="9" t="s">
        <v>638</v>
      </c>
      <c r="H316" s="9"/>
      <c r="I316" s="9"/>
      <c r="J316" s="9"/>
      <c r="K316" s="9"/>
      <c r="L316" s="9"/>
      <c r="M316" s="6"/>
      <c r="N316" s="9"/>
      <c r="O316" s="9"/>
      <c r="P316" s="9"/>
      <c r="Q316" s="15" t="s">
        <v>309</v>
      </c>
    </row>
    <row r="317" spans="1:17">
      <c r="A317" s="7" t="s">
        <v>778</v>
      </c>
      <c r="B317" s="7"/>
      <c r="C317" s="7" t="s">
        <v>161</v>
      </c>
      <c r="D317" s="10" t="s">
        <v>549</v>
      </c>
      <c r="E317" s="21"/>
      <c r="F317" s="19"/>
      <c r="G317" s="10" t="s">
        <v>635</v>
      </c>
      <c r="H317" s="10"/>
      <c r="I317" s="10"/>
      <c r="J317" s="10"/>
      <c r="K317" s="10"/>
      <c r="L317" s="10"/>
      <c r="M317" s="7"/>
      <c r="N317" s="10"/>
      <c r="O317" s="10"/>
      <c r="P317" s="10"/>
      <c r="Q317" s="15" t="s">
        <v>309</v>
      </c>
    </row>
    <row r="318" spans="1:17">
      <c r="A318" s="6" t="s">
        <v>778</v>
      </c>
      <c r="B318" s="6"/>
      <c r="C318" s="6" t="s">
        <v>162</v>
      </c>
      <c r="D318" s="9" t="s">
        <v>550</v>
      </c>
      <c r="E318" s="22"/>
      <c r="F318" s="18"/>
      <c r="G318" s="9" t="s">
        <v>639</v>
      </c>
      <c r="H318" s="9"/>
      <c r="I318" s="9"/>
      <c r="J318" s="9"/>
      <c r="K318" s="9"/>
      <c r="L318" s="9"/>
      <c r="M318" s="6"/>
      <c r="N318" s="9"/>
      <c r="O318" s="9"/>
      <c r="P318" s="9"/>
      <c r="Q318" s="15" t="s">
        <v>309</v>
      </c>
    </row>
    <row r="319" spans="1:17">
      <c r="A319" s="24" t="s">
        <v>778</v>
      </c>
      <c r="B319" s="24"/>
      <c r="C319" s="24" t="s">
        <v>163</v>
      </c>
      <c r="D319" s="25" t="s">
        <v>551</v>
      </c>
      <c r="E319" s="28"/>
      <c r="F319" s="26"/>
      <c r="G319" s="25" t="s">
        <v>640</v>
      </c>
      <c r="H319" s="25"/>
      <c r="I319" s="25"/>
      <c r="J319" s="25"/>
      <c r="K319" s="25"/>
      <c r="L319" s="25"/>
      <c r="M319" s="24"/>
      <c r="N319" s="25"/>
      <c r="O319" s="25"/>
      <c r="P319" s="25"/>
      <c r="Q319" s="15" t="s">
        <v>309</v>
      </c>
    </row>
    <row r="320" spans="1:17">
      <c r="A320" s="6" t="s">
        <v>778</v>
      </c>
      <c r="B320" s="6"/>
      <c r="C320" s="6" t="s">
        <v>164</v>
      </c>
      <c r="D320" s="9" t="s">
        <v>552</v>
      </c>
      <c r="E320" s="22"/>
      <c r="F320" s="18"/>
      <c r="G320" s="9" t="s">
        <v>641</v>
      </c>
      <c r="H320" s="9"/>
      <c r="I320" s="9"/>
      <c r="J320" s="9"/>
      <c r="K320" s="9"/>
      <c r="L320" s="9"/>
      <c r="M320" s="6"/>
      <c r="N320" s="9"/>
      <c r="O320" s="9"/>
      <c r="P320" s="9"/>
      <c r="Q320" s="15" t="s">
        <v>309</v>
      </c>
    </row>
    <row r="321" spans="1:17">
      <c r="A321" s="7" t="s">
        <v>778</v>
      </c>
      <c r="B321" s="7"/>
      <c r="C321" s="7" t="s">
        <v>165</v>
      </c>
      <c r="D321" s="10" t="s">
        <v>553</v>
      </c>
      <c r="E321" s="19"/>
      <c r="F321" s="19"/>
      <c r="G321" s="10" t="s">
        <v>642</v>
      </c>
      <c r="H321" s="10"/>
      <c r="I321" s="10"/>
      <c r="J321" s="10"/>
      <c r="K321" s="10"/>
      <c r="L321" s="10"/>
      <c r="M321" s="7"/>
      <c r="N321" s="10"/>
      <c r="O321" s="10"/>
      <c r="P321" s="10"/>
      <c r="Q321" s="15" t="s">
        <v>309</v>
      </c>
    </row>
    <row r="322" spans="1:17">
      <c r="A322" s="6" t="s">
        <v>778</v>
      </c>
      <c r="B322" s="6"/>
      <c r="C322" s="6" t="s">
        <v>166</v>
      </c>
      <c r="D322" s="9" t="s">
        <v>554</v>
      </c>
      <c r="E322" s="18"/>
      <c r="F322" s="18"/>
      <c r="G322" s="9" t="s">
        <v>643</v>
      </c>
      <c r="H322" s="9"/>
      <c r="I322" s="9"/>
      <c r="J322" s="9"/>
      <c r="K322" s="9"/>
      <c r="L322" s="9"/>
      <c r="M322" s="6"/>
      <c r="N322" s="9"/>
      <c r="O322" s="9"/>
      <c r="P322" s="9"/>
      <c r="Q322" s="15" t="s">
        <v>309</v>
      </c>
    </row>
    <row r="323" spans="1:17">
      <c r="A323" s="7" t="s">
        <v>778</v>
      </c>
      <c r="B323" s="7"/>
      <c r="C323" s="7" t="s">
        <v>167</v>
      </c>
      <c r="D323" s="10" t="s">
        <v>555</v>
      </c>
      <c r="E323" s="19"/>
      <c r="F323" s="19"/>
      <c r="G323" s="10" t="s">
        <v>644</v>
      </c>
      <c r="H323" s="10"/>
      <c r="I323" s="10"/>
      <c r="J323" s="10"/>
      <c r="K323" s="10"/>
      <c r="L323" s="10"/>
      <c r="M323" s="7"/>
      <c r="N323" s="10"/>
      <c r="O323" s="10"/>
      <c r="P323" s="10"/>
      <c r="Q323" s="15" t="s">
        <v>309</v>
      </c>
    </row>
    <row r="324" spans="1:17">
      <c r="A324" s="6" t="s">
        <v>778</v>
      </c>
      <c r="B324" s="6"/>
      <c r="C324" s="6" t="s">
        <v>168</v>
      </c>
      <c r="D324" s="9" t="s">
        <v>556</v>
      </c>
      <c r="E324" s="18"/>
      <c r="F324" s="18"/>
      <c r="G324" s="9" t="s">
        <v>645</v>
      </c>
      <c r="H324" s="9"/>
      <c r="I324" s="9"/>
      <c r="J324" s="9"/>
      <c r="K324" s="9"/>
      <c r="L324" s="9"/>
      <c r="M324" s="6"/>
      <c r="N324" s="9"/>
      <c r="O324" s="9"/>
      <c r="P324" s="9"/>
      <c r="Q324" s="15" t="s">
        <v>309</v>
      </c>
    </row>
    <row r="325" spans="1:17">
      <c r="A325" s="24" t="s">
        <v>778</v>
      </c>
      <c r="B325" s="24"/>
      <c r="C325" s="24" t="s">
        <v>169</v>
      </c>
      <c r="D325" s="25" t="s">
        <v>557</v>
      </c>
      <c r="E325" s="26"/>
      <c r="F325" s="26"/>
      <c r="G325" s="25" t="s">
        <v>575</v>
      </c>
      <c r="H325" s="25"/>
      <c r="I325" s="25"/>
      <c r="J325" s="25"/>
      <c r="K325" s="25"/>
      <c r="L325" s="25"/>
      <c r="M325" s="24"/>
      <c r="N325" s="25"/>
      <c r="O325" s="25"/>
      <c r="P325" s="25"/>
      <c r="Q325" s="15" t="s">
        <v>309</v>
      </c>
    </row>
    <row r="326" spans="1:17">
      <c r="A326" s="6" t="s">
        <v>778</v>
      </c>
      <c r="B326" s="6"/>
      <c r="C326" s="6" t="s">
        <v>172</v>
      </c>
      <c r="D326" s="9" t="s">
        <v>560</v>
      </c>
      <c r="E326" s="18"/>
      <c r="F326" s="18"/>
      <c r="G326" s="9" t="s">
        <v>578</v>
      </c>
      <c r="H326" s="9"/>
      <c r="I326" s="9"/>
      <c r="J326" s="9"/>
      <c r="K326" s="9"/>
      <c r="L326" s="9"/>
      <c r="M326" s="6"/>
      <c r="N326" s="9"/>
      <c r="O326" s="9"/>
      <c r="P326" s="9"/>
      <c r="Q326" s="15" t="s">
        <v>309</v>
      </c>
    </row>
    <row r="327" spans="1:17">
      <c r="A327" s="7" t="s">
        <v>778</v>
      </c>
      <c r="B327" s="7"/>
      <c r="C327" s="7" t="s">
        <v>174</v>
      </c>
      <c r="D327" s="10" t="s">
        <v>562</v>
      </c>
      <c r="E327" s="19"/>
      <c r="F327" s="19"/>
      <c r="G327" s="10" t="s">
        <v>579</v>
      </c>
      <c r="H327" s="10"/>
      <c r="I327" s="10"/>
      <c r="J327" s="10"/>
      <c r="K327" s="10"/>
      <c r="L327" s="10"/>
      <c r="M327" s="7"/>
      <c r="N327" s="10"/>
      <c r="O327" s="10"/>
      <c r="P327" s="10"/>
      <c r="Q327" s="15" t="s">
        <v>309</v>
      </c>
    </row>
    <row r="328" spans="1:17">
      <c r="A328" s="6" t="s">
        <v>778</v>
      </c>
      <c r="B328" s="6"/>
      <c r="C328" s="6" t="s">
        <v>432</v>
      </c>
      <c r="D328" s="9" t="s">
        <v>433</v>
      </c>
      <c r="E328" s="18"/>
      <c r="F328" s="18"/>
      <c r="G328" s="9" t="s">
        <v>663</v>
      </c>
      <c r="H328" s="9"/>
      <c r="I328" s="9"/>
      <c r="J328" s="9"/>
      <c r="K328" s="9"/>
      <c r="L328" s="9"/>
      <c r="M328" s="6"/>
      <c r="N328" s="9"/>
      <c r="O328" s="9"/>
      <c r="P328" s="9"/>
      <c r="Q328" s="15" t="s">
        <v>309</v>
      </c>
    </row>
    <row r="329" spans="1:17">
      <c r="A329" s="7" t="s">
        <v>778</v>
      </c>
      <c r="B329" s="7"/>
      <c r="C329" s="7" t="s">
        <v>435</v>
      </c>
      <c r="D329" s="10" t="s">
        <v>434</v>
      </c>
      <c r="E329" s="19"/>
      <c r="F329" s="19"/>
      <c r="G329" s="10" t="s">
        <v>664</v>
      </c>
      <c r="H329" s="10"/>
      <c r="I329" s="10"/>
      <c r="J329" s="10"/>
      <c r="K329" s="10"/>
      <c r="L329" s="10"/>
      <c r="M329" s="7"/>
      <c r="N329" s="10"/>
      <c r="O329" s="10"/>
      <c r="P329" s="10"/>
      <c r="Q329" s="15" t="s">
        <v>309</v>
      </c>
    </row>
    <row r="330" spans="1:17">
      <c r="A330" s="6" t="s">
        <v>778</v>
      </c>
      <c r="B330" s="6"/>
      <c r="C330" s="6" t="s">
        <v>209</v>
      </c>
      <c r="D330" s="9" t="s">
        <v>436</v>
      </c>
      <c r="E330" s="18"/>
      <c r="F330" s="18"/>
      <c r="G330" s="9" t="s">
        <v>607</v>
      </c>
      <c r="H330" s="9"/>
      <c r="I330" s="9"/>
      <c r="J330" s="9"/>
      <c r="K330" s="9"/>
      <c r="L330" s="9"/>
      <c r="M330" s="6"/>
      <c r="N330" s="9"/>
      <c r="O330" s="9"/>
      <c r="P330" s="9"/>
      <c r="Q330" s="15" t="s">
        <v>309</v>
      </c>
    </row>
    <row r="331" spans="1:17">
      <c r="A331" s="24" t="s">
        <v>778</v>
      </c>
      <c r="B331" s="24"/>
      <c r="C331" s="24" t="s">
        <v>445</v>
      </c>
      <c r="D331" s="25" t="s">
        <v>437</v>
      </c>
      <c r="E331" s="26"/>
      <c r="F331" s="26"/>
      <c r="G331" s="25" t="s">
        <v>665</v>
      </c>
      <c r="H331" s="25"/>
      <c r="I331" s="25"/>
      <c r="J331" s="25"/>
      <c r="K331" s="25"/>
      <c r="L331" s="25"/>
      <c r="M331" s="24"/>
      <c r="N331" s="25"/>
      <c r="O331" s="25"/>
      <c r="P331" s="25"/>
      <c r="Q331" s="15" t="s">
        <v>309</v>
      </c>
    </row>
    <row r="332" spans="1:17">
      <c r="A332" s="6" t="s">
        <v>778</v>
      </c>
      <c r="B332" s="6"/>
      <c r="C332" s="6" t="s">
        <v>446</v>
      </c>
      <c r="D332" s="9" t="s">
        <v>438</v>
      </c>
      <c r="E332" s="18"/>
      <c r="F332" s="18"/>
      <c r="G332" s="9" t="s">
        <v>666</v>
      </c>
      <c r="H332" s="9"/>
      <c r="I332" s="9"/>
      <c r="J332" s="9"/>
      <c r="K332" s="9"/>
      <c r="L332" s="9"/>
      <c r="M332" s="6"/>
      <c r="N332" s="9"/>
      <c r="O332" s="9"/>
      <c r="P332" s="9"/>
      <c r="Q332" s="15" t="s">
        <v>309</v>
      </c>
    </row>
    <row r="333" spans="1:17">
      <c r="A333" s="7" t="s">
        <v>778</v>
      </c>
      <c r="B333" s="7"/>
      <c r="C333" s="7" t="s">
        <v>447</v>
      </c>
      <c r="D333" s="10" t="s">
        <v>439</v>
      </c>
      <c r="E333" s="19"/>
      <c r="F333" s="19"/>
      <c r="G333" s="10" t="s">
        <v>667</v>
      </c>
      <c r="H333" s="10"/>
      <c r="I333" s="10"/>
      <c r="J333" s="10"/>
      <c r="K333" s="10"/>
      <c r="L333" s="10"/>
      <c r="M333" s="7"/>
      <c r="N333" s="10"/>
      <c r="O333" s="10"/>
      <c r="P333" s="10"/>
      <c r="Q333" s="15" t="s">
        <v>309</v>
      </c>
    </row>
    <row r="334" spans="1:17">
      <c r="A334" s="6" t="s">
        <v>778</v>
      </c>
      <c r="B334" s="6"/>
      <c r="C334" s="6" t="s">
        <v>448</v>
      </c>
      <c r="D334" s="9" t="s">
        <v>440</v>
      </c>
      <c r="E334" s="18"/>
      <c r="F334" s="18"/>
      <c r="G334" s="9" t="s">
        <v>668</v>
      </c>
      <c r="H334" s="9"/>
      <c r="I334" s="9"/>
      <c r="J334" s="9"/>
      <c r="K334" s="9"/>
      <c r="L334" s="9"/>
      <c r="M334" s="6"/>
      <c r="N334" s="9"/>
      <c r="O334" s="9"/>
      <c r="P334" s="9"/>
      <c r="Q334" s="15" t="s">
        <v>309</v>
      </c>
    </row>
    <row r="335" spans="1:17">
      <c r="A335" s="7" t="s">
        <v>778</v>
      </c>
      <c r="B335" s="7"/>
      <c r="C335" s="7" t="s">
        <v>449</v>
      </c>
      <c r="D335" s="10" t="s">
        <v>441</v>
      </c>
      <c r="E335" s="19"/>
      <c r="F335" s="19"/>
      <c r="G335" s="10" t="s">
        <v>669</v>
      </c>
      <c r="H335" s="10"/>
      <c r="I335" s="10"/>
      <c r="J335" s="10"/>
      <c r="K335" s="10"/>
      <c r="L335" s="10"/>
      <c r="M335" s="7"/>
      <c r="N335" s="10"/>
      <c r="O335" s="10"/>
      <c r="P335" s="10"/>
      <c r="Q335" s="15" t="s">
        <v>309</v>
      </c>
    </row>
    <row r="336" spans="1:17">
      <c r="A336" s="6" t="s">
        <v>778</v>
      </c>
      <c r="B336" s="6"/>
      <c r="C336" s="6" t="s">
        <v>450</v>
      </c>
      <c r="D336" s="9" t="s">
        <v>442</v>
      </c>
      <c r="E336" s="18"/>
      <c r="F336" s="18"/>
      <c r="G336" s="9" t="s">
        <v>670</v>
      </c>
      <c r="H336" s="9"/>
      <c r="I336" s="9"/>
      <c r="J336" s="9"/>
      <c r="K336" s="9"/>
      <c r="L336" s="9"/>
      <c r="M336" s="6"/>
      <c r="N336" s="9"/>
      <c r="O336" s="9"/>
      <c r="P336" s="9"/>
      <c r="Q336" s="15" t="s">
        <v>309</v>
      </c>
    </row>
    <row r="337" spans="1:17">
      <c r="A337" s="24" t="s">
        <v>778</v>
      </c>
      <c r="B337" s="24"/>
      <c r="C337" s="24" t="s">
        <v>451</v>
      </c>
      <c r="D337" s="25" t="s">
        <v>443</v>
      </c>
      <c r="E337" s="26"/>
      <c r="F337" s="26"/>
      <c r="G337" s="25" t="s">
        <v>671</v>
      </c>
      <c r="H337" s="25"/>
      <c r="I337" s="25"/>
      <c r="J337" s="25"/>
      <c r="K337" s="25"/>
      <c r="L337" s="25"/>
      <c r="M337" s="24"/>
      <c r="N337" s="25"/>
      <c r="O337" s="25"/>
      <c r="P337" s="25"/>
      <c r="Q337" s="15" t="s">
        <v>309</v>
      </c>
    </row>
    <row r="338" spans="1:17">
      <c r="A338" s="6" t="s">
        <v>778</v>
      </c>
      <c r="B338" s="6"/>
      <c r="C338" s="6" t="s">
        <v>452</v>
      </c>
      <c r="D338" s="9" t="s">
        <v>444</v>
      </c>
      <c r="E338" s="18"/>
      <c r="F338" s="18"/>
      <c r="G338" s="9" t="s">
        <v>672</v>
      </c>
      <c r="H338" s="9"/>
      <c r="I338" s="9"/>
      <c r="J338" s="9"/>
      <c r="K338" s="9"/>
      <c r="L338" s="9"/>
      <c r="M338" s="6"/>
      <c r="N338" s="9"/>
      <c r="O338" s="9"/>
      <c r="P338" s="9"/>
      <c r="Q338" s="15" t="s">
        <v>309</v>
      </c>
    </row>
    <row r="339" spans="1:17">
      <c r="A339" s="7" t="s">
        <v>778</v>
      </c>
      <c r="B339" s="7"/>
      <c r="C339" s="7" t="s">
        <v>455</v>
      </c>
      <c r="D339" s="10" t="s">
        <v>453</v>
      </c>
      <c r="E339" s="19"/>
      <c r="F339" s="19"/>
      <c r="G339" s="10" t="s">
        <v>673</v>
      </c>
      <c r="H339" s="10"/>
      <c r="I339" s="10"/>
      <c r="J339" s="10"/>
      <c r="K339" s="10"/>
      <c r="L339" s="10"/>
      <c r="M339" s="7"/>
      <c r="N339" s="10"/>
      <c r="O339" s="10"/>
      <c r="P339" s="10"/>
      <c r="Q339" s="15" t="s">
        <v>309</v>
      </c>
    </row>
    <row r="340" spans="1:17">
      <c r="A340" s="6" t="s">
        <v>778</v>
      </c>
      <c r="B340" s="6"/>
      <c r="C340" s="6" t="s">
        <v>456</v>
      </c>
      <c r="D340" s="9" t="s">
        <v>454</v>
      </c>
      <c r="E340" s="18"/>
      <c r="F340" s="18"/>
      <c r="G340" s="9" t="s">
        <v>674</v>
      </c>
      <c r="H340" s="9"/>
      <c r="I340" s="9"/>
      <c r="J340" s="9"/>
      <c r="K340" s="9"/>
      <c r="L340" s="9"/>
      <c r="M340" s="6"/>
      <c r="N340" s="9"/>
      <c r="O340" s="9"/>
      <c r="P340" s="9"/>
      <c r="Q340" s="15" t="s">
        <v>309</v>
      </c>
    </row>
    <row r="341" spans="1:17">
      <c r="A341" s="7" t="s">
        <v>778</v>
      </c>
      <c r="B341" s="7"/>
      <c r="C341" s="7" t="s">
        <v>211</v>
      </c>
      <c r="D341" s="10" t="s">
        <v>287</v>
      </c>
      <c r="E341" s="19"/>
      <c r="F341" s="19"/>
      <c r="G341" s="10" t="s">
        <v>608</v>
      </c>
      <c r="H341" s="10"/>
      <c r="I341" s="10"/>
      <c r="J341" s="10"/>
      <c r="K341" s="10"/>
      <c r="L341" s="10"/>
      <c r="M341" s="7"/>
      <c r="N341" s="10"/>
      <c r="O341" s="10"/>
      <c r="P341" s="10"/>
      <c r="Q341" s="15" t="s">
        <v>309</v>
      </c>
    </row>
    <row r="342" spans="1:17">
      <c r="A342" s="6" t="s">
        <v>778</v>
      </c>
      <c r="B342" s="6"/>
      <c r="C342" s="6" t="s">
        <v>471</v>
      </c>
      <c r="D342" s="9" t="s">
        <v>457</v>
      </c>
      <c r="E342" s="18"/>
      <c r="F342" s="18"/>
      <c r="G342" s="9" t="s">
        <v>675</v>
      </c>
      <c r="H342" s="9"/>
      <c r="I342" s="9"/>
      <c r="J342" s="9"/>
      <c r="K342" s="9"/>
      <c r="L342" s="9"/>
      <c r="M342" s="6"/>
      <c r="N342" s="9"/>
      <c r="O342" s="9"/>
      <c r="P342" s="9"/>
      <c r="Q342" s="15" t="s">
        <v>309</v>
      </c>
    </row>
    <row r="343" spans="1:17">
      <c r="A343" s="24" t="s">
        <v>778</v>
      </c>
      <c r="B343" s="24"/>
      <c r="C343" s="24" t="s">
        <v>472</v>
      </c>
      <c r="D343" s="25" t="s">
        <v>458</v>
      </c>
      <c r="E343" s="26"/>
      <c r="F343" s="26"/>
      <c r="G343" s="25" t="s">
        <v>676</v>
      </c>
      <c r="H343" s="25"/>
      <c r="I343" s="25"/>
      <c r="J343" s="25"/>
      <c r="K343" s="25"/>
      <c r="L343" s="25"/>
      <c r="M343" s="24"/>
      <c r="N343" s="25"/>
      <c r="O343" s="25"/>
      <c r="P343" s="25"/>
      <c r="Q343" s="15" t="s">
        <v>309</v>
      </c>
    </row>
    <row r="344" spans="1:17">
      <c r="A344" s="6" t="s">
        <v>778</v>
      </c>
      <c r="B344" s="6"/>
      <c r="C344" s="6" t="s">
        <v>473</v>
      </c>
      <c r="D344" s="9" t="s">
        <v>459</v>
      </c>
      <c r="E344" s="18"/>
      <c r="F344" s="18"/>
      <c r="G344" s="9" t="s">
        <v>677</v>
      </c>
      <c r="H344" s="9"/>
      <c r="I344" s="9"/>
      <c r="J344" s="9"/>
      <c r="K344" s="9"/>
      <c r="L344" s="9"/>
      <c r="M344" s="6"/>
      <c r="N344" s="9"/>
      <c r="O344" s="9"/>
      <c r="P344" s="9"/>
      <c r="Q344" s="15" t="s">
        <v>309</v>
      </c>
    </row>
    <row r="345" spans="1:17">
      <c r="A345" s="7" t="s">
        <v>778</v>
      </c>
      <c r="B345" s="7"/>
      <c r="C345" s="7" t="s">
        <v>474</v>
      </c>
      <c r="D345" s="10" t="s">
        <v>460</v>
      </c>
      <c r="E345" s="19"/>
      <c r="F345" s="19"/>
      <c r="G345" s="10" t="s">
        <v>678</v>
      </c>
      <c r="H345" s="10"/>
      <c r="I345" s="10"/>
      <c r="J345" s="10"/>
      <c r="K345" s="10"/>
      <c r="L345" s="10"/>
      <c r="M345" s="7"/>
      <c r="N345" s="10"/>
      <c r="O345" s="10"/>
      <c r="P345" s="10"/>
      <c r="Q345" s="15" t="s">
        <v>309</v>
      </c>
    </row>
    <row r="346" spans="1:17">
      <c r="A346" s="6" t="s">
        <v>778</v>
      </c>
      <c r="B346" s="6"/>
      <c r="C346" s="6" t="s">
        <v>475</v>
      </c>
      <c r="D346" s="9" t="s">
        <v>461</v>
      </c>
      <c r="E346" s="18"/>
      <c r="F346" s="18"/>
      <c r="G346" s="9" t="s">
        <v>679</v>
      </c>
      <c r="H346" s="9"/>
      <c r="I346" s="9"/>
      <c r="J346" s="9"/>
      <c r="K346" s="9"/>
      <c r="L346" s="9"/>
      <c r="M346" s="6"/>
      <c r="N346" s="9"/>
      <c r="O346" s="9"/>
      <c r="P346" s="9"/>
      <c r="Q346" s="15" t="s">
        <v>309</v>
      </c>
    </row>
    <row r="347" spans="1:17">
      <c r="A347" s="7" t="s">
        <v>778</v>
      </c>
      <c r="B347" s="7"/>
      <c r="C347" s="7" t="s">
        <v>476</v>
      </c>
      <c r="D347" s="10" t="s">
        <v>462</v>
      </c>
      <c r="E347" s="19"/>
      <c r="F347" s="19"/>
      <c r="G347" s="10" t="s">
        <v>680</v>
      </c>
      <c r="H347" s="10"/>
      <c r="I347" s="10"/>
      <c r="J347" s="10"/>
      <c r="K347" s="10"/>
      <c r="L347" s="10"/>
      <c r="M347" s="7"/>
      <c r="N347" s="10"/>
      <c r="O347" s="10"/>
      <c r="P347" s="10"/>
      <c r="Q347" s="15" t="s">
        <v>309</v>
      </c>
    </row>
    <row r="348" spans="1:17">
      <c r="A348" s="6" t="s">
        <v>778</v>
      </c>
      <c r="B348" s="6"/>
      <c r="C348" s="6" t="s">
        <v>466</v>
      </c>
      <c r="D348" s="9" t="s">
        <v>463</v>
      </c>
      <c r="E348" s="18"/>
      <c r="F348" s="18"/>
      <c r="G348" s="9" t="s">
        <v>681</v>
      </c>
      <c r="H348" s="9"/>
      <c r="I348" s="9"/>
      <c r="J348" s="9"/>
      <c r="K348" s="9"/>
      <c r="L348" s="9"/>
      <c r="M348" s="6"/>
      <c r="N348" s="9"/>
      <c r="O348" s="9"/>
      <c r="P348" s="9"/>
      <c r="Q348" s="15" t="s">
        <v>309</v>
      </c>
    </row>
    <row r="349" spans="1:17">
      <c r="A349" s="24" t="s">
        <v>778</v>
      </c>
      <c r="B349" s="24"/>
      <c r="C349" s="24" t="s">
        <v>465</v>
      </c>
      <c r="D349" s="25" t="s">
        <v>464</v>
      </c>
      <c r="E349" s="26"/>
      <c r="F349" s="26"/>
      <c r="G349" s="25" t="s">
        <v>682</v>
      </c>
      <c r="H349" s="25"/>
      <c r="I349" s="25"/>
      <c r="J349" s="25"/>
      <c r="K349" s="25"/>
      <c r="L349" s="25"/>
      <c r="M349" s="24"/>
      <c r="N349" s="25"/>
      <c r="O349" s="25"/>
      <c r="P349" s="25"/>
      <c r="Q349" s="15" t="s">
        <v>309</v>
      </c>
    </row>
    <row r="350" spans="1:17">
      <c r="A350" s="6" t="s">
        <v>778</v>
      </c>
      <c r="B350" s="6"/>
      <c r="C350" s="6" t="s">
        <v>477</v>
      </c>
      <c r="D350" s="9" t="s">
        <v>478</v>
      </c>
      <c r="E350" s="18"/>
      <c r="F350" s="18"/>
      <c r="G350" s="9" t="s">
        <v>615</v>
      </c>
      <c r="H350" s="9"/>
      <c r="I350" s="9"/>
      <c r="J350" s="9"/>
      <c r="K350" s="9"/>
      <c r="L350" s="9"/>
      <c r="M350" s="6"/>
      <c r="N350" s="9"/>
      <c r="O350" s="9"/>
      <c r="P350" s="9"/>
      <c r="Q350" s="15" t="s">
        <v>309</v>
      </c>
    </row>
    <row r="351" spans="1:17">
      <c r="A351" s="7" t="s">
        <v>778</v>
      </c>
      <c r="B351" s="7"/>
      <c r="C351" s="7" t="s">
        <v>480</v>
      </c>
      <c r="D351" s="10" t="s">
        <v>479</v>
      </c>
      <c r="E351" s="19"/>
      <c r="F351" s="19"/>
      <c r="G351" s="10" t="s">
        <v>621</v>
      </c>
      <c r="H351" s="10"/>
      <c r="I351" s="10"/>
      <c r="J351" s="10"/>
      <c r="K351" s="10"/>
      <c r="L351" s="10"/>
      <c r="M351" s="7"/>
      <c r="N351" s="10"/>
      <c r="O351" s="10"/>
      <c r="P351" s="10"/>
      <c r="Q351" s="15" t="s">
        <v>309</v>
      </c>
    </row>
    <row r="352" spans="1:17">
      <c r="A352" s="6" t="s">
        <v>778</v>
      </c>
      <c r="B352" s="6"/>
      <c r="C352" s="6" t="s">
        <v>481</v>
      </c>
      <c r="D352" s="9" t="s">
        <v>482</v>
      </c>
      <c r="E352" s="18"/>
      <c r="F352" s="18"/>
      <c r="G352" s="9" t="s">
        <v>620</v>
      </c>
      <c r="H352" s="9"/>
      <c r="I352" s="9"/>
      <c r="J352" s="9"/>
      <c r="K352" s="9"/>
      <c r="L352" s="9"/>
      <c r="M352" s="6"/>
      <c r="N352" s="9"/>
      <c r="O352" s="9"/>
      <c r="P352" s="9"/>
      <c r="Q352" s="15" t="s">
        <v>309</v>
      </c>
    </row>
    <row r="353" spans="1:17">
      <c r="A353" s="7" t="s">
        <v>778</v>
      </c>
      <c r="B353" s="7"/>
      <c r="C353" s="7" t="s">
        <v>304</v>
      </c>
      <c r="D353" s="10" t="s">
        <v>566</v>
      </c>
      <c r="E353" s="19"/>
      <c r="F353" s="19"/>
      <c r="G353" s="10" t="s">
        <v>622</v>
      </c>
      <c r="H353" s="10"/>
      <c r="I353" s="10"/>
      <c r="J353" s="10"/>
      <c r="K353" s="10"/>
      <c r="L353" s="10"/>
      <c r="M353" s="7"/>
      <c r="N353" s="10"/>
      <c r="O353" s="10"/>
      <c r="P353" s="10"/>
      <c r="Q353" s="15" t="s">
        <v>309</v>
      </c>
    </row>
    <row r="354" spans="1:17">
      <c r="A354" s="6" t="s">
        <v>778</v>
      </c>
      <c r="B354" s="6"/>
      <c r="C354" s="6" t="s">
        <v>303</v>
      </c>
      <c r="D354" s="9" t="s">
        <v>567</v>
      </c>
      <c r="E354" s="18"/>
      <c r="F354" s="18"/>
      <c r="G354" s="9" t="s">
        <v>623</v>
      </c>
      <c r="H354" s="9"/>
      <c r="I354" s="9"/>
      <c r="J354" s="9"/>
      <c r="K354" s="9"/>
      <c r="L354" s="9"/>
      <c r="M354" s="6"/>
      <c r="N354" s="9"/>
      <c r="O354" s="9"/>
      <c r="P354" s="9"/>
      <c r="Q354" s="15" t="s">
        <v>309</v>
      </c>
    </row>
    <row r="355" spans="1:17">
      <c r="A355" s="24" t="s">
        <v>778</v>
      </c>
      <c r="B355" s="24"/>
      <c r="C355" s="24" t="s">
        <v>302</v>
      </c>
      <c r="D355" s="25" t="s">
        <v>568</v>
      </c>
      <c r="E355" s="26"/>
      <c r="F355" s="26"/>
      <c r="G355" s="25" t="s">
        <v>624</v>
      </c>
      <c r="H355" s="25"/>
      <c r="I355" s="25"/>
      <c r="J355" s="25"/>
      <c r="K355" s="25"/>
      <c r="L355" s="25"/>
      <c r="M355" s="24"/>
      <c r="N355" s="25"/>
      <c r="O355" s="25"/>
      <c r="P355" s="25"/>
      <c r="Q355" s="15" t="s">
        <v>309</v>
      </c>
    </row>
    <row r="356" spans="1:17">
      <c r="A356" s="6" t="s">
        <v>778</v>
      </c>
      <c r="B356" s="6"/>
      <c r="C356" s="6" t="s">
        <v>301</v>
      </c>
      <c r="D356" s="9" t="s">
        <v>569</v>
      </c>
      <c r="E356" s="18"/>
      <c r="F356" s="18"/>
      <c r="G356" s="9" t="s">
        <v>626</v>
      </c>
      <c r="H356" s="9"/>
      <c r="I356" s="9"/>
      <c r="J356" s="9"/>
      <c r="K356" s="9"/>
      <c r="L356" s="9"/>
      <c r="M356" s="6"/>
      <c r="N356" s="9"/>
      <c r="O356" s="9"/>
      <c r="P356" s="9"/>
      <c r="Q356" s="15" t="s">
        <v>309</v>
      </c>
    </row>
    <row r="357" spans="1:17">
      <c r="A357" s="7" t="s">
        <v>778</v>
      </c>
      <c r="B357" s="7"/>
      <c r="C357" s="7" t="s">
        <v>300</v>
      </c>
      <c r="D357" s="10" t="s">
        <v>570</v>
      </c>
      <c r="E357" s="19"/>
      <c r="F357" s="19"/>
      <c r="G357" s="10" t="s">
        <v>625</v>
      </c>
      <c r="H357" s="10"/>
      <c r="I357" s="10"/>
      <c r="J357" s="10"/>
      <c r="K357" s="10"/>
      <c r="L357" s="10"/>
      <c r="M357" s="7"/>
      <c r="N357" s="10"/>
      <c r="O357" s="10"/>
      <c r="P357" s="10"/>
      <c r="Q357" s="15" t="s">
        <v>309</v>
      </c>
    </row>
    <row r="358" spans="1:17">
      <c r="A358" s="6" t="s">
        <v>778</v>
      </c>
      <c r="B358" s="6"/>
      <c r="C358" s="6" t="s">
        <v>299</v>
      </c>
      <c r="D358" s="9" t="s">
        <v>571</v>
      </c>
      <c r="E358" s="18"/>
      <c r="F358" s="18"/>
      <c r="G358" s="9" t="s">
        <v>627</v>
      </c>
      <c r="H358" s="9"/>
      <c r="I358" s="9"/>
      <c r="J358" s="9"/>
      <c r="K358" s="9"/>
      <c r="L358" s="9"/>
      <c r="M358" s="6"/>
      <c r="N358" s="9"/>
      <c r="O358" s="9"/>
      <c r="P358" s="9"/>
      <c r="Q358" s="15" t="s">
        <v>309</v>
      </c>
    </row>
    <row r="359" spans="1:17">
      <c r="A359" s="7" t="s">
        <v>778</v>
      </c>
      <c r="B359" s="7"/>
      <c r="C359" s="7" t="s">
        <v>297</v>
      </c>
      <c r="D359" s="10" t="s">
        <v>298</v>
      </c>
      <c r="E359" s="19"/>
      <c r="F359" s="19"/>
      <c r="G359" s="10" t="s">
        <v>755</v>
      </c>
      <c r="H359" s="10"/>
      <c r="I359" s="10"/>
      <c r="J359" s="10"/>
      <c r="K359" s="10"/>
      <c r="L359" s="10"/>
      <c r="M359" s="7"/>
      <c r="N359" s="10"/>
      <c r="O359" s="10"/>
      <c r="P359" s="10"/>
      <c r="Q359" s="15" t="s">
        <v>309</v>
      </c>
    </row>
    <row r="360" spans="1:17">
      <c r="A360" s="6" t="s">
        <v>778</v>
      </c>
      <c r="B360" s="6"/>
      <c r="C360" s="6" t="s">
        <v>154</v>
      </c>
      <c r="D360" s="9" t="s">
        <v>58</v>
      </c>
      <c r="E360" s="18"/>
      <c r="F360" s="18"/>
      <c r="G360" s="9" t="s">
        <v>756</v>
      </c>
      <c r="H360" s="9"/>
      <c r="I360" s="9"/>
      <c r="J360" s="9"/>
      <c r="K360" s="9"/>
      <c r="L360" s="9"/>
      <c r="M360" s="6"/>
      <c r="N360" s="9"/>
      <c r="O360" s="9"/>
      <c r="P360" s="9"/>
      <c r="Q360" s="15" t="s">
        <v>309</v>
      </c>
    </row>
    <row r="361" spans="1:17">
      <c r="A361" s="24" t="s">
        <v>778</v>
      </c>
      <c r="B361" s="24"/>
      <c r="C361" s="24" t="s">
        <v>56</v>
      </c>
      <c r="D361" s="25" t="s">
        <v>57</v>
      </c>
      <c r="E361" s="26"/>
      <c r="F361" s="26"/>
      <c r="G361" s="25" t="s">
        <v>757</v>
      </c>
      <c r="H361" s="25"/>
      <c r="I361" s="25"/>
      <c r="J361" s="25"/>
      <c r="K361" s="25"/>
      <c r="L361" s="25"/>
      <c r="M361" s="24"/>
      <c r="N361" s="25"/>
      <c r="O361" s="25"/>
      <c r="P361" s="25"/>
      <c r="Q361" s="15" t="s">
        <v>309</v>
      </c>
    </row>
    <row r="362" spans="1:17">
      <c r="A362" s="6" t="s">
        <v>778</v>
      </c>
      <c r="B362" s="6"/>
      <c r="C362" s="6" t="s">
        <v>155</v>
      </c>
      <c r="D362" s="9" t="s">
        <v>153</v>
      </c>
      <c r="E362" s="18"/>
      <c r="F362" s="18"/>
      <c r="G362" s="9" t="s">
        <v>758</v>
      </c>
      <c r="H362" s="9"/>
      <c r="I362" s="9"/>
      <c r="J362" s="9"/>
      <c r="K362" s="9"/>
      <c r="L362" s="9"/>
      <c r="M362" s="6"/>
      <c r="N362" s="9"/>
      <c r="O362" s="9"/>
      <c r="P362" s="9"/>
      <c r="Q362" s="15" t="s">
        <v>309</v>
      </c>
    </row>
    <row r="363" spans="1:17">
      <c r="A363" s="7" t="s">
        <v>778</v>
      </c>
      <c r="B363" s="7"/>
      <c r="C363" s="7" t="s">
        <v>290</v>
      </c>
      <c r="D363" s="10" t="s">
        <v>288</v>
      </c>
      <c r="E363" s="19"/>
      <c r="F363" s="19"/>
      <c r="G363" s="10" t="s">
        <v>759</v>
      </c>
      <c r="H363" s="10"/>
      <c r="I363" s="10"/>
      <c r="J363" s="10"/>
      <c r="K363" s="10"/>
      <c r="L363" s="10"/>
      <c r="M363" s="7"/>
      <c r="N363" s="10"/>
      <c r="O363" s="10"/>
      <c r="P363" s="10"/>
      <c r="Q363" s="15" t="s">
        <v>309</v>
      </c>
    </row>
    <row r="364" spans="1:17">
      <c r="A364" s="6" t="s">
        <v>778</v>
      </c>
      <c r="B364" s="6"/>
      <c r="C364" s="6" t="s">
        <v>291</v>
      </c>
      <c r="D364" s="9" t="s">
        <v>289</v>
      </c>
      <c r="E364" s="18"/>
      <c r="F364" s="18"/>
      <c r="G364" s="9" t="s">
        <v>760</v>
      </c>
      <c r="H364" s="9"/>
      <c r="I364" s="9"/>
      <c r="J364" s="9"/>
      <c r="K364" s="9"/>
      <c r="L364" s="9"/>
      <c r="M364" s="6"/>
      <c r="N364" s="9"/>
      <c r="O364" s="9"/>
      <c r="P364" s="9"/>
      <c r="Q364" s="15" t="s">
        <v>309</v>
      </c>
    </row>
    <row r="365" spans="1:17">
      <c r="A365" s="7" t="s">
        <v>778</v>
      </c>
      <c r="B365" s="7"/>
      <c r="C365" s="7" t="s">
        <v>47</v>
      </c>
      <c r="D365" s="10" t="s">
        <v>48</v>
      </c>
      <c r="E365" s="19"/>
      <c r="F365" s="19"/>
      <c r="G365" s="10" t="s">
        <v>761</v>
      </c>
      <c r="H365" s="10"/>
      <c r="I365" s="10"/>
      <c r="J365" s="10"/>
      <c r="K365" s="10"/>
      <c r="L365" s="10"/>
      <c r="M365" s="7"/>
      <c r="N365" s="10"/>
      <c r="O365" s="10"/>
      <c r="P365" s="10"/>
      <c r="Q365" s="15" t="s">
        <v>309</v>
      </c>
    </row>
    <row r="366" spans="1:17">
      <c r="A366" s="6" t="s">
        <v>778</v>
      </c>
      <c r="B366" s="6"/>
      <c r="C366" s="6" t="s">
        <v>49</v>
      </c>
      <c r="D366" s="9" t="s">
        <v>50</v>
      </c>
      <c r="E366" s="18"/>
      <c r="F366" s="18"/>
      <c r="G366" s="9" t="s">
        <v>762</v>
      </c>
      <c r="H366" s="9"/>
      <c r="I366" s="9"/>
      <c r="J366" s="9"/>
      <c r="K366" s="9"/>
      <c r="L366" s="9"/>
      <c r="M366" s="6"/>
      <c r="N366" s="9"/>
      <c r="O366" s="9"/>
      <c r="P366" s="9"/>
      <c r="Q366" s="15" t="s">
        <v>309</v>
      </c>
    </row>
    <row r="367" spans="1:17">
      <c r="A367" s="24" t="s">
        <v>778</v>
      </c>
      <c r="B367" s="24"/>
      <c r="C367" s="24" t="s">
        <v>51</v>
      </c>
      <c r="D367" s="25" t="s">
        <v>52</v>
      </c>
      <c r="E367" s="26"/>
      <c r="F367" s="26"/>
      <c r="G367" s="25" t="s">
        <v>763</v>
      </c>
      <c r="H367" s="25"/>
      <c r="I367" s="25"/>
      <c r="J367" s="25"/>
      <c r="K367" s="25"/>
      <c r="L367" s="25"/>
      <c r="M367" s="24"/>
      <c r="N367" s="25"/>
      <c r="O367" s="25"/>
      <c r="P367" s="25"/>
      <c r="Q367" s="15" t="s">
        <v>309</v>
      </c>
    </row>
    <row r="368" spans="1:17">
      <c r="A368" s="6" t="s">
        <v>778</v>
      </c>
      <c r="B368" s="6"/>
      <c r="C368" s="6" t="s">
        <v>53</v>
      </c>
      <c r="D368" s="9" t="s">
        <v>54</v>
      </c>
      <c r="E368" s="18"/>
      <c r="F368" s="18"/>
      <c r="G368" s="9" t="s">
        <v>764</v>
      </c>
      <c r="H368" s="9"/>
      <c r="I368" s="9"/>
      <c r="J368" s="9"/>
      <c r="K368" s="9"/>
      <c r="L368" s="9"/>
      <c r="M368" s="6"/>
      <c r="N368" s="9"/>
      <c r="O368" s="9"/>
      <c r="P368" s="9"/>
      <c r="Q368" s="15" t="s">
        <v>309</v>
      </c>
    </row>
    <row r="369" spans="1:17">
      <c r="A369" s="7" t="s">
        <v>778</v>
      </c>
      <c r="B369" s="7"/>
      <c r="C369" s="7" t="s">
        <v>294</v>
      </c>
      <c r="D369" s="10" t="s">
        <v>292</v>
      </c>
      <c r="E369" s="19"/>
      <c r="F369" s="19"/>
      <c r="G369" s="10" t="s">
        <v>765</v>
      </c>
      <c r="H369" s="10"/>
      <c r="I369" s="10"/>
      <c r="J369" s="10"/>
      <c r="K369" s="10"/>
      <c r="L369" s="10"/>
      <c r="M369" s="7"/>
      <c r="N369" s="10"/>
      <c r="O369" s="10"/>
      <c r="P369" s="10"/>
      <c r="Q369" s="15" t="s">
        <v>309</v>
      </c>
    </row>
    <row r="370" spans="1:17">
      <c r="A370" s="6" t="s">
        <v>778</v>
      </c>
      <c r="B370" s="6"/>
      <c r="C370" s="6" t="s">
        <v>295</v>
      </c>
      <c r="D370" s="9" t="s">
        <v>293</v>
      </c>
      <c r="E370" s="18"/>
      <c r="F370" s="18"/>
      <c r="G370" s="9" t="s">
        <v>766</v>
      </c>
      <c r="H370" s="9"/>
      <c r="I370" s="9"/>
      <c r="J370" s="9"/>
      <c r="K370" s="9"/>
      <c r="L370" s="9"/>
      <c r="M370" s="6"/>
      <c r="N370" s="9"/>
      <c r="O370" s="9"/>
      <c r="P370" s="9"/>
      <c r="Q370" s="15" t="s">
        <v>309</v>
      </c>
    </row>
    <row r="371" spans="1:17">
      <c r="A371" s="7" t="s">
        <v>778</v>
      </c>
      <c r="B371" s="7"/>
      <c r="C371" s="7" t="s">
        <v>520</v>
      </c>
      <c r="D371" s="10" t="s">
        <v>524</v>
      </c>
      <c r="E371" s="19"/>
      <c r="F371" s="19"/>
      <c r="G371" s="10" t="s">
        <v>739</v>
      </c>
      <c r="H371" s="10"/>
      <c r="I371" s="10"/>
      <c r="J371" s="10"/>
      <c r="K371" s="10"/>
      <c r="L371" s="10"/>
      <c r="M371" s="7"/>
      <c r="N371" s="10"/>
      <c r="O371" s="10"/>
      <c r="P371" s="10"/>
      <c r="Q371" s="15" t="s">
        <v>309</v>
      </c>
    </row>
    <row r="372" spans="1:17">
      <c r="A372" s="6" t="s">
        <v>778</v>
      </c>
      <c r="B372" s="6"/>
      <c r="C372" s="6" t="s">
        <v>521</v>
      </c>
      <c r="D372" s="9" t="s">
        <v>525</v>
      </c>
      <c r="E372" s="18"/>
      <c r="F372" s="18"/>
      <c r="G372" s="9" t="s">
        <v>740</v>
      </c>
      <c r="H372" s="9"/>
      <c r="I372" s="9"/>
      <c r="J372" s="9"/>
      <c r="K372" s="9"/>
      <c r="L372" s="9"/>
      <c r="M372" s="6"/>
      <c r="N372" s="9"/>
      <c r="O372" s="9"/>
      <c r="P372" s="9"/>
      <c r="Q372" s="15" t="s">
        <v>309</v>
      </c>
    </row>
    <row r="373" spans="1:17">
      <c r="A373" s="24" t="s">
        <v>778</v>
      </c>
      <c r="B373" s="24"/>
      <c r="C373" s="24" t="s">
        <v>522</v>
      </c>
      <c r="D373" s="25" t="s">
        <v>526</v>
      </c>
      <c r="E373" s="26"/>
      <c r="F373" s="26"/>
      <c r="G373" s="25" t="s">
        <v>741</v>
      </c>
      <c r="H373" s="25"/>
      <c r="I373" s="25"/>
      <c r="J373" s="25"/>
      <c r="K373" s="25"/>
      <c r="L373" s="25"/>
      <c r="M373" s="24"/>
      <c r="N373" s="25"/>
      <c r="O373" s="25"/>
      <c r="P373" s="25"/>
      <c r="Q373" s="15" t="s">
        <v>309</v>
      </c>
    </row>
    <row r="374" spans="1:17">
      <c r="A374" s="6" t="s">
        <v>778</v>
      </c>
      <c r="B374" s="6"/>
      <c r="C374" s="6" t="s">
        <v>523</v>
      </c>
      <c r="D374" s="9" t="s">
        <v>527</v>
      </c>
      <c r="E374" s="18"/>
      <c r="F374" s="18"/>
      <c r="G374" s="9" t="s">
        <v>742</v>
      </c>
      <c r="H374" s="9"/>
      <c r="I374" s="9"/>
      <c r="J374" s="9"/>
      <c r="K374" s="9"/>
      <c r="L374" s="9"/>
      <c r="M374" s="6"/>
      <c r="N374" s="9"/>
      <c r="O374" s="9"/>
      <c r="P374" s="9"/>
      <c r="Q374" s="15" t="s">
        <v>309</v>
      </c>
    </row>
    <row r="375" spans="1:17">
      <c r="A375" s="7" t="s">
        <v>777</v>
      </c>
      <c r="B375" s="7"/>
      <c r="C375" s="7" t="s">
        <v>305</v>
      </c>
      <c r="D375" s="10" t="s">
        <v>306</v>
      </c>
      <c r="E375" s="19"/>
      <c r="F375" s="19"/>
      <c r="G375" s="10" t="s">
        <v>372</v>
      </c>
      <c r="H375" s="10"/>
      <c r="I375" s="10"/>
      <c r="J375" s="10"/>
      <c r="K375" s="10"/>
      <c r="L375" s="10"/>
      <c r="M375" s="7"/>
      <c r="N375" s="10"/>
      <c r="O375" s="10"/>
      <c r="P375" s="10"/>
      <c r="Q375" s="15" t="s">
        <v>370</v>
      </c>
    </row>
    <row r="376" spans="1:17">
      <c r="A376" s="6" t="s">
        <v>777</v>
      </c>
      <c r="B376" s="6"/>
      <c r="C376" s="6" t="s">
        <v>307</v>
      </c>
      <c r="D376" s="9" t="s">
        <v>308</v>
      </c>
      <c r="E376" s="18"/>
      <c r="F376" s="18"/>
      <c r="G376" s="9" t="s">
        <v>372</v>
      </c>
      <c r="H376" s="9"/>
      <c r="I376" s="9"/>
      <c r="J376" s="9"/>
      <c r="K376" s="9"/>
      <c r="L376" s="9"/>
      <c r="M376" s="6"/>
      <c r="N376" s="9"/>
      <c r="O376" s="9"/>
      <c r="P376" s="9"/>
      <c r="Q376" s="15" t="s">
        <v>370</v>
      </c>
    </row>
    <row r="377" spans="1:17">
      <c r="A377" s="7" t="s">
        <v>777</v>
      </c>
      <c r="B377" s="7"/>
      <c r="C377" s="7" t="s">
        <v>310</v>
      </c>
      <c r="D377" s="10" t="s">
        <v>312</v>
      </c>
      <c r="E377" s="19"/>
      <c r="F377" s="19"/>
      <c r="G377" s="10" t="s">
        <v>372</v>
      </c>
      <c r="H377" s="10"/>
      <c r="I377" s="10"/>
      <c r="J377" s="10"/>
      <c r="K377" s="10"/>
      <c r="L377" s="10"/>
      <c r="M377" s="7"/>
      <c r="N377" s="10"/>
      <c r="O377" s="10"/>
      <c r="P377" s="10"/>
      <c r="Q377" s="15" t="s">
        <v>370</v>
      </c>
    </row>
    <row r="378" spans="1:17">
      <c r="A378" s="6" t="s">
        <v>777</v>
      </c>
      <c r="B378" s="6"/>
      <c r="C378" s="6" t="s">
        <v>311</v>
      </c>
      <c r="D378" s="9" t="s">
        <v>313</v>
      </c>
      <c r="E378" s="18"/>
      <c r="F378" s="18"/>
      <c r="G378" s="9" t="s">
        <v>372</v>
      </c>
      <c r="H378" s="9"/>
      <c r="I378" s="9"/>
      <c r="J378" s="9"/>
      <c r="K378" s="9"/>
      <c r="L378" s="9"/>
      <c r="M378" s="6"/>
      <c r="N378" s="9"/>
      <c r="O378" s="9"/>
      <c r="P378" s="9"/>
      <c r="Q378" s="15" t="s">
        <v>370</v>
      </c>
    </row>
    <row r="379" spans="1:17">
      <c r="A379" s="24" t="s">
        <v>777</v>
      </c>
      <c r="B379" s="24"/>
      <c r="C379" s="24" t="s">
        <v>315</v>
      </c>
      <c r="D379" s="25" t="s">
        <v>314</v>
      </c>
      <c r="E379" s="26"/>
      <c r="F379" s="26"/>
      <c r="G379" s="10" t="s">
        <v>372</v>
      </c>
      <c r="H379" s="25"/>
      <c r="I379" s="25"/>
      <c r="J379" s="25"/>
      <c r="K379" s="25"/>
      <c r="L379" s="25"/>
      <c r="M379" s="24"/>
      <c r="N379" s="25"/>
      <c r="O379" s="25"/>
      <c r="P379" s="25"/>
      <c r="Q379" s="15" t="s">
        <v>370</v>
      </c>
    </row>
    <row r="380" spans="1:17">
      <c r="A380" s="6" t="s">
        <v>777</v>
      </c>
      <c r="B380" s="6"/>
      <c r="C380" s="6" t="s">
        <v>316</v>
      </c>
      <c r="D380" s="9" t="s">
        <v>318</v>
      </c>
      <c r="E380" s="18"/>
      <c r="F380" s="18"/>
      <c r="G380" s="9" t="s">
        <v>372</v>
      </c>
      <c r="H380" s="9"/>
      <c r="I380" s="9"/>
      <c r="J380" s="9"/>
      <c r="K380" s="9"/>
      <c r="L380" s="9"/>
      <c r="M380" s="6"/>
      <c r="N380" s="9"/>
      <c r="O380" s="9"/>
      <c r="P380" s="9"/>
      <c r="Q380" s="15" t="s">
        <v>370</v>
      </c>
    </row>
    <row r="381" spans="1:17">
      <c r="A381" s="7" t="s">
        <v>777</v>
      </c>
      <c r="B381" s="7"/>
      <c r="C381" s="7" t="s">
        <v>317</v>
      </c>
      <c r="D381" s="10" t="s">
        <v>319</v>
      </c>
      <c r="E381" s="19"/>
      <c r="F381" s="19"/>
      <c r="G381" s="10" t="s">
        <v>372</v>
      </c>
      <c r="H381" s="10"/>
      <c r="I381" s="10"/>
      <c r="J381" s="10"/>
      <c r="K381" s="10"/>
      <c r="L381" s="10"/>
      <c r="M381" s="7"/>
      <c r="N381" s="10"/>
      <c r="O381" s="10"/>
      <c r="P381" s="10"/>
      <c r="Q381" s="15" t="s">
        <v>370</v>
      </c>
    </row>
    <row r="382" spans="1:17">
      <c r="A382" s="6" t="s">
        <v>777</v>
      </c>
      <c r="B382" s="6"/>
      <c r="C382" s="6" t="s">
        <v>324</v>
      </c>
      <c r="D382" s="9" t="s">
        <v>320</v>
      </c>
      <c r="E382" s="18"/>
      <c r="F382" s="18"/>
      <c r="G382" s="9" t="s">
        <v>372</v>
      </c>
      <c r="H382" s="9"/>
      <c r="I382" s="9"/>
      <c r="J382" s="9"/>
      <c r="K382" s="9"/>
      <c r="L382" s="9"/>
      <c r="M382" s="6"/>
      <c r="N382" s="9"/>
      <c r="O382" s="9"/>
      <c r="P382" s="9"/>
      <c r="Q382" s="15" t="s">
        <v>370</v>
      </c>
    </row>
    <row r="383" spans="1:17">
      <c r="A383" s="7" t="s">
        <v>777</v>
      </c>
      <c r="B383" s="7"/>
      <c r="C383" s="7" t="s">
        <v>325</v>
      </c>
      <c r="D383" s="10" t="s">
        <v>321</v>
      </c>
      <c r="E383" s="19"/>
      <c r="F383" s="19"/>
      <c r="G383" s="10" t="s">
        <v>372</v>
      </c>
      <c r="H383" s="10"/>
      <c r="I383" s="10"/>
      <c r="J383" s="10"/>
      <c r="K383" s="10"/>
      <c r="L383" s="10"/>
      <c r="M383" s="7"/>
      <c r="N383" s="10"/>
      <c r="O383" s="10"/>
      <c r="P383" s="10"/>
      <c r="Q383" s="15" t="s">
        <v>370</v>
      </c>
    </row>
    <row r="384" spans="1:17">
      <c r="A384" s="6" t="s">
        <v>777</v>
      </c>
      <c r="B384" s="6"/>
      <c r="C384" s="6" t="s">
        <v>323</v>
      </c>
      <c r="D384" s="9" t="s">
        <v>322</v>
      </c>
      <c r="E384" s="18"/>
      <c r="F384" s="18"/>
      <c r="G384" s="9" t="s">
        <v>372</v>
      </c>
      <c r="H384" s="9"/>
      <c r="I384" s="9"/>
      <c r="J384" s="9"/>
      <c r="K384" s="9"/>
      <c r="L384" s="9"/>
      <c r="M384" s="6"/>
      <c r="N384" s="9"/>
      <c r="O384" s="9"/>
      <c r="P384" s="9"/>
      <c r="Q384" s="15" t="s">
        <v>370</v>
      </c>
    </row>
    <row r="385" spans="1:17">
      <c r="A385" s="7" t="s">
        <v>777</v>
      </c>
      <c r="B385" s="7"/>
      <c r="C385" s="7" t="s">
        <v>218</v>
      </c>
      <c r="D385" s="10" t="s">
        <v>137</v>
      </c>
      <c r="E385" s="19"/>
      <c r="F385" s="19"/>
      <c r="G385" s="10" t="s">
        <v>584</v>
      </c>
      <c r="H385" s="10"/>
      <c r="I385" s="10"/>
      <c r="J385" s="10"/>
      <c r="K385" s="10"/>
      <c r="L385" s="10"/>
      <c r="M385" s="7"/>
      <c r="N385" s="10"/>
      <c r="O385" s="10"/>
      <c r="P385" s="10"/>
      <c r="Q385" s="15" t="s">
        <v>468</v>
      </c>
    </row>
    <row r="386" spans="1:17">
      <c r="A386" s="6" t="s">
        <v>777</v>
      </c>
      <c r="B386" s="6"/>
      <c r="C386" s="6" t="s">
        <v>219</v>
      </c>
      <c r="D386" s="6" t="s">
        <v>138</v>
      </c>
      <c r="E386" s="20"/>
      <c r="F386" s="20"/>
      <c r="G386" s="6" t="s">
        <v>583</v>
      </c>
      <c r="H386" s="6"/>
      <c r="I386" s="6"/>
      <c r="J386" s="6"/>
      <c r="K386" s="6"/>
      <c r="L386" s="6"/>
      <c r="M386" s="6"/>
      <c r="N386" s="6"/>
      <c r="O386" s="6"/>
      <c r="P386" s="6"/>
      <c r="Q386" s="15" t="s">
        <v>468</v>
      </c>
    </row>
  </sheetData>
  <sortState ref="A6:N386">
    <sortCondition ref="A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Revision History</vt:lpstr>
      <vt:lpstr>iMX8M-Mini uCOM Pin Muxing</vt:lpstr>
    </vt:vector>
  </TitlesOfParts>
  <Company>Freescale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Sun</dc:creator>
  <cp:lastModifiedBy>andro</cp:lastModifiedBy>
  <dcterms:created xsi:type="dcterms:W3CDTF">2011-09-22T14:00:29Z</dcterms:created>
  <dcterms:modified xsi:type="dcterms:W3CDTF">2019-10-04T10:15:06Z</dcterms:modified>
</cp:coreProperties>
</file>